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ta\Documents\GRADEVINARI_SKUPŠTINE_2018_2022\5 REDOVITA ZAGREB\"/>
    </mc:Choice>
  </mc:AlternateContent>
  <xr:revisionPtr revIDLastSave="0" documentId="13_ncr:1_{AF5053CE-CBA8-4DE5-B408-F3225DB6378D}" xr6:coauthVersionLast="45" xr6:coauthVersionMax="45" xr10:uidLastSave="{00000000-0000-0000-0000-000000000000}"/>
  <bookViews>
    <workbookView xWindow="-110" yWindow="-110" windowWidth="19420" windowHeight="11620" xr2:uid="{00000000-000D-0000-FFFF-FFFF00000000}"/>
  </bookViews>
  <sheets>
    <sheet name="PROSIRENI PLAN 2019." sheetId="1" r:id="rId1"/>
    <sheet name="SKRACENI PLAN 2019." sheetId="2" state="hidden" r:id="rId2"/>
    <sheet name="Sheet3" sheetId="3" r:id="rId3"/>
  </sheets>
  <definedNames>
    <definedName name="_xlnm.Print_Area" localSheetId="0">'PROSIRENI PLAN 2019.'!$A$1:$K$275</definedName>
    <definedName name="_xlnm.Print_Area" localSheetId="1">'SKRACENI PLAN 2019.'!$A$1:$S$116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9" i="1" l="1"/>
  <c r="I237" i="1" l="1"/>
  <c r="J237" i="1"/>
  <c r="J249" i="1" l="1"/>
  <c r="I232" i="1" l="1"/>
  <c r="I229" i="1"/>
  <c r="I199" i="1"/>
  <c r="I194" i="1"/>
  <c r="I175" i="1"/>
  <c r="I170" i="1"/>
  <c r="I155" i="1"/>
  <c r="I152" i="1"/>
  <c r="I141" i="1"/>
  <c r="I134" i="1"/>
  <c r="I128" i="1"/>
  <c r="I121" i="1"/>
  <c r="I111" i="1"/>
  <c r="I105" i="1"/>
  <c r="I98" i="1"/>
  <c r="I74" i="1"/>
  <c r="I69" i="1"/>
  <c r="I50" i="1"/>
  <c r="I45" i="1"/>
  <c r="I41" i="1"/>
  <c r="I36" i="1"/>
  <c r="I21" i="1"/>
  <c r="I15" i="1"/>
  <c r="I102" i="1" l="1"/>
  <c r="I207" i="1"/>
  <c r="I247" i="1"/>
  <c r="I187" i="1"/>
  <c r="I55" i="1"/>
  <c r="I37" i="1"/>
  <c r="I117" i="1"/>
  <c r="J232" i="1"/>
  <c r="J199" i="1"/>
  <c r="J194" i="1"/>
  <c r="J175" i="1"/>
  <c r="J170" i="1"/>
  <c r="J155" i="1"/>
  <c r="J152" i="1"/>
  <c r="J141" i="1"/>
  <c r="J134" i="1"/>
  <c r="J128" i="1"/>
  <c r="J121" i="1"/>
  <c r="J111" i="1"/>
  <c r="J105" i="1"/>
  <c r="J98" i="1"/>
  <c r="J74" i="1"/>
  <c r="J69" i="1"/>
  <c r="J50" i="1"/>
  <c r="J45" i="1"/>
  <c r="J41" i="1"/>
  <c r="J36" i="1"/>
  <c r="J21" i="1"/>
  <c r="J15" i="1"/>
  <c r="I208" i="1" l="1"/>
  <c r="J207" i="1"/>
  <c r="J117" i="1"/>
  <c r="J102" i="1"/>
  <c r="J247" i="1"/>
  <c r="J187" i="1"/>
  <c r="J55" i="1"/>
  <c r="J37" i="1"/>
  <c r="J208" i="1" l="1"/>
  <c r="S83" i="2" l="1"/>
  <c r="K91" i="2" l="1"/>
  <c r="R59" i="2" l="1"/>
  <c r="Q65" i="2"/>
  <c r="R76" i="2" l="1"/>
  <c r="R77" i="2" s="1"/>
  <c r="Q81" i="2" l="1"/>
  <c r="R87" i="2" l="1"/>
  <c r="R80" i="2"/>
  <c r="R68" i="2"/>
  <c r="R69" i="2" s="1"/>
  <c r="R65" i="2"/>
  <c r="R24" i="2"/>
  <c r="S24" i="2" s="1"/>
  <c r="R23" i="2"/>
  <c r="R22" i="2"/>
  <c r="R18" i="2"/>
  <c r="R19" i="2" s="1"/>
  <c r="R13" i="2"/>
  <c r="R12" i="2"/>
  <c r="R25" i="2" l="1"/>
  <c r="R15" i="2"/>
  <c r="R81" i="2" l="1"/>
  <c r="S81" i="2" s="1"/>
  <c r="R61" i="2"/>
  <c r="R60" i="2"/>
  <c r="R55" i="2"/>
  <c r="R54" i="2"/>
  <c r="R50" i="2"/>
  <c r="R42" i="2"/>
  <c r="R41" i="2"/>
  <c r="R38" i="2"/>
  <c r="R34" i="2"/>
  <c r="R32" i="2"/>
  <c r="R33" i="2" l="1"/>
  <c r="R52" i="2"/>
  <c r="R45" i="2"/>
  <c r="R49" i="2"/>
  <c r="R27" i="2"/>
  <c r="R46" i="2"/>
  <c r="R53" i="2"/>
  <c r="R40" i="2"/>
  <c r="R85" i="2"/>
  <c r="R44" i="2" l="1"/>
  <c r="R35" i="2"/>
  <c r="R58" i="2"/>
  <c r="P87" i="2"/>
  <c r="P84" i="2"/>
  <c r="P82" i="2"/>
  <c r="P80" i="2"/>
  <c r="P65" i="2" l="1"/>
  <c r="P41" i="2"/>
  <c r="P23" i="2" l="1"/>
  <c r="P22" i="2"/>
  <c r="P19" i="2"/>
  <c r="P51" i="2"/>
  <c r="P13" i="2"/>
  <c r="P12" i="2"/>
  <c r="P25" i="2" l="1"/>
  <c r="P81" i="2"/>
  <c r="P61" i="2"/>
  <c r="P60" i="2"/>
  <c r="P59" i="2"/>
  <c r="P56" i="2"/>
  <c r="P55" i="2"/>
  <c r="P54" i="2"/>
  <c r="P53" i="2"/>
  <c r="P52" i="2"/>
  <c r="P50" i="2"/>
  <c r="P49" i="2"/>
  <c r="P46" i="2"/>
  <c r="P45" i="2"/>
  <c r="P38" i="2"/>
  <c r="P34" i="2"/>
  <c r="P33" i="2"/>
  <c r="P32" i="2"/>
  <c r="P18" i="2"/>
  <c r="P15" i="2"/>
  <c r="P40" i="2" l="1"/>
  <c r="P42" i="2"/>
  <c r="P44" i="2"/>
  <c r="P85" i="2"/>
  <c r="P35" i="2"/>
  <c r="P77" i="2"/>
  <c r="P76" i="2"/>
  <c r="P27" i="2"/>
  <c r="P48" i="2" l="1"/>
  <c r="P58" i="2"/>
  <c r="P63" i="2" l="1"/>
  <c r="Q87" i="2"/>
  <c r="S87" i="2" s="1"/>
  <c r="S65" i="2"/>
  <c r="Q51" i="2"/>
  <c r="S51" i="2" s="1"/>
  <c r="S23" i="2"/>
  <c r="Q22" i="2"/>
  <c r="S22" i="2" s="1"/>
  <c r="Q18" i="2"/>
  <c r="S18" i="2" s="1"/>
  <c r="Q13" i="2"/>
  <c r="S13" i="2" s="1"/>
  <c r="Q12" i="2"/>
  <c r="S12" i="2" s="1"/>
  <c r="Q25" i="2" l="1"/>
  <c r="S25" i="2" s="1"/>
  <c r="C20" i="3" l="1"/>
  <c r="Q42" i="2" l="1"/>
  <c r="S42" i="2" s="1"/>
  <c r="Q85" i="2"/>
  <c r="S85" i="2" s="1"/>
  <c r="Q19" i="2"/>
  <c r="S19" i="2" s="1"/>
  <c r="Q15" i="2"/>
  <c r="S15" i="2" s="1"/>
  <c r="Q32" i="2" l="1"/>
  <c r="S32" i="2" s="1"/>
  <c r="Q34" i="2"/>
  <c r="S34" i="2" s="1"/>
  <c r="Q41" i="2"/>
  <c r="S41" i="2" s="1"/>
  <c r="Q45" i="2"/>
  <c r="S45" i="2" s="1"/>
  <c r="Q49" i="2"/>
  <c r="S49" i="2" s="1"/>
  <c r="Q52" i="2"/>
  <c r="S52" i="2" s="1"/>
  <c r="Q54" i="2"/>
  <c r="S54" i="2" s="1"/>
  <c r="Q56" i="2"/>
  <c r="S60" i="2"/>
  <c r="Q33" i="2"/>
  <c r="S33" i="2" s="1"/>
  <c r="Q38" i="2"/>
  <c r="S38" i="2" s="1"/>
  <c r="Q46" i="2"/>
  <c r="S46" i="2" s="1"/>
  <c r="Q50" i="2"/>
  <c r="S50" i="2" s="1"/>
  <c r="Q53" i="2"/>
  <c r="S53" i="2" s="1"/>
  <c r="Q55" i="2"/>
  <c r="S55" i="2" s="1"/>
  <c r="S61" i="2"/>
  <c r="Q76" i="2"/>
  <c r="Q44" i="2" l="1"/>
  <c r="S44" i="2" s="1"/>
  <c r="Q40" i="2"/>
  <c r="S40" i="2" s="1"/>
  <c r="Q27" i="2"/>
  <c r="S27" i="2" s="1"/>
  <c r="Q48" i="2"/>
  <c r="Q77" i="2"/>
  <c r="S77" i="2" s="1"/>
  <c r="S76" i="2"/>
  <c r="S59" i="2"/>
  <c r="Q58" i="2"/>
  <c r="S58" i="2" s="1"/>
  <c r="Q35" i="2"/>
  <c r="S35" i="2" s="1"/>
  <c r="Q63" i="2" l="1"/>
  <c r="R56" i="2" l="1"/>
  <c r="S56" i="2" s="1"/>
  <c r="R48" i="2" l="1"/>
  <c r="S48" i="2" s="1"/>
  <c r="Q68" i="2" l="1"/>
  <c r="S68" i="2" s="1"/>
  <c r="Q89" i="2"/>
  <c r="Q69" i="2" l="1"/>
  <c r="S69" i="2" s="1"/>
  <c r="R63" i="2" l="1"/>
  <c r="R89" i="2" s="1"/>
  <c r="R91" i="2" s="1"/>
  <c r="S89" i="2" l="1"/>
  <c r="S63" i="2"/>
  <c r="P89" i="2"/>
  <c r="P69" i="2"/>
  <c r="P68" i="2"/>
  <c r="J213" i="1"/>
  <c r="J212" i="1"/>
  <c r="I252" i="1"/>
  <c r="J217" i="1"/>
  <c r="J252" i="1"/>
  <c r="I217" i="1"/>
  <c r="I212" i="1"/>
  <c r="I213" i="1"/>
</calcChain>
</file>

<file path=xl/sharedStrings.xml><?xml version="1.0" encoding="utf-8"?>
<sst xmlns="http://schemas.openxmlformats.org/spreadsheetml/2006/main" count="296" uniqueCount="224">
  <si>
    <t>Konto</t>
  </si>
  <si>
    <t>Opis</t>
  </si>
  <si>
    <t>P R I H O D I</t>
  </si>
  <si>
    <t>PRIHODI OD ČLANARINA I UPISNINA</t>
  </si>
  <si>
    <t>Prihodi od članarina i članskih doprinosa</t>
  </si>
  <si>
    <t>Prihodi od upisnina</t>
  </si>
  <si>
    <t>UKUPNO PRIHODI OD ČLANARINA I UPISNINA</t>
  </si>
  <si>
    <t>PRIHODI OD IMOVINE</t>
  </si>
  <si>
    <t>Prihodi od financijske imovine</t>
  </si>
  <si>
    <t>KTA račun - REDOVNI</t>
  </si>
  <si>
    <t>Prihodi od zateznih kamata</t>
  </si>
  <si>
    <t>UKUPNO PRIHODI OD IMOVINE</t>
  </si>
  <si>
    <t>OSTALI PRIHODI</t>
  </si>
  <si>
    <t>PRIHODI OD IZDAVANJA JAVNIH ISPRAVA</t>
  </si>
  <si>
    <t>Prihodi od izdavanja javnih isprava</t>
  </si>
  <si>
    <t>Ostali nespomenuti prihodi</t>
  </si>
  <si>
    <t>Otpis obveza</t>
  </si>
  <si>
    <t>Naplaćena otpisana potraživanja</t>
  </si>
  <si>
    <t>P R I H O D I   U K U P N O</t>
  </si>
  <si>
    <t>R A S H O D I</t>
  </si>
  <si>
    <t>RASHODI ZA ZAPOSLENE</t>
  </si>
  <si>
    <t>Plaće</t>
  </si>
  <si>
    <t>Plaće za zaposlene</t>
  </si>
  <si>
    <t>Ostali rashodi za zaposlene</t>
  </si>
  <si>
    <t>Otpremnine</t>
  </si>
  <si>
    <t>Naknade za bolest, invalidnost i smrtni slučaj</t>
  </si>
  <si>
    <t>Ostali nenavedeni rashodi za zaposlene</t>
  </si>
  <si>
    <t>Doprinosi na plaće</t>
  </si>
  <si>
    <t>zdravstveno osiguranje</t>
  </si>
  <si>
    <t>UKUPNO RASHODI ZA ZAPOSLENE</t>
  </si>
  <si>
    <t>MATERIJALNI RASHODI</t>
  </si>
  <si>
    <t>Naknade troškova zaposlenima</t>
  </si>
  <si>
    <t>Dnevnice za služ. put u zemlji</t>
  </si>
  <si>
    <t>Dnevnice za služ. put u inozemstvo</t>
  </si>
  <si>
    <t>Nakn.za smještaj na služ.putu u zemlji</t>
  </si>
  <si>
    <t>Nakn.za smještaj na služ.putu u inozemstvu</t>
  </si>
  <si>
    <t>Nakn.za prijevoz na služ.putu u u zemlji</t>
  </si>
  <si>
    <t>Nakn.za prijevoz na služ.putu u u inozemstvu</t>
  </si>
  <si>
    <t>Ostali rashodi za službena putovanja</t>
  </si>
  <si>
    <t>Naknade za prijevoz na posao i s posla</t>
  </si>
  <si>
    <t>Seminari, savjetovanja i simpoziji</t>
  </si>
  <si>
    <t>Tečajevi i stručni ispiti</t>
  </si>
  <si>
    <t>Ukupno 421</t>
  </si>
  <si>
    <t>Nakn. troš.članovima u predst.i izvrš.tijelima, povjeren.i sl.</t>
  </si>
  <si>
    <t>Naknade za rad</t>
  </si>
  <si>
    <t>Povjerenstvo za ZAKONODAVO</t>
  </si>
  <si>
    <t>Povjerenstvo za FINANCIJE</t>
  </si>
  <si>
    <t>Povjerenstvo za MEĐUNARODNU SURADNJU</t>
  </si>
  <si>
    <t>Povjerenstvo za PITANJA STRUKE</t>
  </si>
  <si>
    <t>VIJEĆE ZA SURADNJU SA SVEUČILIŠTIMA</t>
  </si>
  <si>
    <t>Povjerenstvo za NADZOR RADA ČLANOVA</t>
  </si>
  <si>
    <t xml:space="preserve">Odbori PODRUČNI </t>
  </si>
  <si>
    <t>Odbori za priznavanje stranih kvalifikacija</t>
  </si>
  <si>
    <t>Stegovna tijela</t>
  </si>
  <si>
    <t>Naknade za službena putovanja</t>
  </si>
  <si>
    <t>Nakn.za služ.putovanja u zemlji</t>
  </si>
  <si>
    <t>Nakn.za služ.putovanja u inozemstvu</t>
  </si>
  <si>
    <t>Ukupno 422</t>
  </si>
  <si>
    <t>Rashodi za materijal i energiju</t>
  </si>
  <si>
    <t>Uredski materijal i ostali materijalni rashodi</t>
  </si>
  <si>
    <t>Uredski materijal - REDOVNI</t>
  </si>
  <si>
    <t>Literatura (knjige, časopisi, ....)</t>
  </si>
  <si>
    <t>Mater.i sredstva za čišćenje i održavan.</t>
  </si>
  <si>
    <t>Ostali materijal za potrebe poslovanja</t>
  </si>
  <si>
    <t>Energija</t>
  </si>
  <si>
    <t>Električna energija</t>
  </si>
  <si>
    <t>Topla voda (Grijanje - toplana)</t>
  </si>
  <si>
    <t>Sitni inventar</t>
  </si>
  <si>
    <t>Ostala oprema</t>
  </si>
  <si>
    <t>Ukupno 424</t>
  </si>
  <si>
    <t>Rashodi za usluge</t>
  </si>
  <si>
    <t>Usluge telefona, pošte i prijevoza</t>
  </si>
  <si>
    <t>Usluge MOBITELA (Vip)</t>
  </si>
  <si>
    <t>Poštarina - REDOVNI</t>
  </si>
  <si>
    <t>Usluge prijevoza (rent-a-car, taxi i sl.)</t>
  </si>
  <si>
    <t>Usluge dostave (Agram, HP exspres i sl.)</t>
  </si>
  <si>
    <t>Usluge tekućeg i investicijskog održavanja</t>
  </si>
  <si>
    <t>Održav. INFORMATIČKE OPREME (Saguaro,..)</t>
  </si>
  <si>
    <t>Održav. opreme za umnožav. (fotokopirka)</t>
  </si>
  <si>
    <t>Usluge održavanja samoposlužnih aparata (voda, kava i sl.)</t>
  </si>
  <si>
    <t>Ost.usl.tekućeg i investicijskog održav. (klima, …)</t>
  </si>
  <si>
    <t>Usluge promidžbe i informiranja</t>
  </si>
  <si>
    <t>Elektronski medij</t>
  </si>
  <si>
    <t>Tisak</t>
  </si>
  <si>
    <t>Izložbeni prostor na sajmu</t>
  </si>
  <si>
    <t>Promidžbeni materijal</t>
  </si>
  <si>
    <t>Ostale usluge promidžbe i informiranja</t>
  </si>
  <si>
    <t>Komunalne usluge</t>
  </si>
  <si>
    <t>Iznošenje i odvoz smeća</t>
  </si>
  <si>
    <t>Deratizacija i dezinsekcija</t>
  </si>
  <si>
    <t>Dimnjačarske i ekološke usluge</t>
  </si>
  <si>
    <t xml:space="preserve">Usluge čišćenja, pranja i sl. </t>
  </si>
  <si>
    <t>Usluge čuvanja imovine i osoba</t>
  </si>
  <si>
    <t>Ostale usluge - pretplata HRT</t>
  </si>
  <si>
    <t>CHROMOS-zgrada</t>
  </si>
  <si>
    <t>Zakupnine i najamnine</t>
  </si>
  <si>
    <t>Ostale zakupnine i najamnine (Područni odborai)</t>
  </si>
  <si>
    <t>Intelektualne i osobne usluge</t>
  </si>
  <si>
    <t>Usluge odvjetnika</t>
  </si>
  <si>
    <t>Usluge javnog bilježnika</t>
  </si>
  <si>
    <t>Studentski servis</t>
  </si>
  <si>
    <t>Računovodstvene usluge</t>
  </si>
  <si>
    <t>Prevoditeljske usluge</t>
  </si>
  <si>
    <t>Ostale intelektualne usluge</t>
  </si>
  <si>
    <t>Računalne usluge</t>
  </si>
  <si>
    <t>Ažuriranje računalnih programa (Saguaro info, Spin soft)</t>
  </si>
  <si>
    <t>Ažuriranja WEB stranice  (Sto 2 i sl.)</t>
  </si>
  <si>
    <t>Ostale računalne usluge(e-porezna, vanjska pohrana)</t>
  </si>
  <si>
    <t>Ostale usluge</t>
  </si>
  <si>
    <t>Grafička priprema - oblikovanje</t>
  </si>
  <si>
    <t>Usluge tiska (knjige, letci i sl.)</t>
  </si>
  <si>
    <t>Usluge tiska (IMENICI Komore)</t>
  </si>
  <si>
    <t>Film i izrada fotografija</t>
  </si>
  <si>
    <t>Ukupno 425</t>
  </si>
  <si>
    <t xml:space="preserve">Ostali nespomenuti rashodi </t>
  </si>
  <si>
    <t>Premije osiguranja</t>
  </si>
  <si>
    <t>Reprezentacija</t>
  </si>
  <si>
    <t>Reprezentacija (ugostiteljske usluge i sl.)</t>
  </si>
  <si>
    <t>Članarine</t>
  </si>
  <si>
    <t>Članarina HZN</t>
  </si>
  <si>
    <t>Članarina BMC</t>
  </si>
  <si>
    <t>Članarina ECCE</t>
  </si>
  <si>
    <t>Članarina ECEC</t>
  </si>
  <si>
    <t>Članarina WFOI</t>
  </si>
  <si>
    <t>KOTIZACIJE</t>
  </si>
  <si>
    <t>Ukupno 429</t>
  </si>
  <si>
    <t>UKUPNO MATERIJALNI RASHODI</t>
  </si>
  <si>
    <t>FINANCIJSKI RASHODI</t>
  </si>
  <si>
    <t>Ostali financijski rashodi</t>
  </si>
  <si>
    <t>Bankarske usluge i usluge platnog prometa</t>
  </si>
  <si>
    <t>Bankarske usluge</t>
  </si>
  <si>
    <t>Usluge platnog prometa</t>
  </si>
  <si>
    <t>UKUPNO FINANCIJSKI RASHODI</t>
  </si>
  <si>
    <t>DONACIJE</t>
  </si>
  <si>
    <t>Tekuće donacije</t>
  </si>
  <si>
    <t>Suizdavaštvo časopisa Građevinar</t>
  </si>
  <si>
    <t>Sufinanciranje knjiga - unapređenje struke</t>
  </si>
  <si>
    <t>UKUPNO DONACIJE</t>
  </si>
  <si>
    <t>OSTALI RASHODI</t>
  </si>
  <si>
    <t>Kazne, penali i naknade štete</t>
  </si>
  <si>
    <t>Naknade šteta pravnim i fizičkim osobama</t>
  </si>
  <si>
    <t>Naknade šteta zaposlenicima</t>
  </si>
  <si>
    <t>Ugov.kazne, sud.troškovi i ost.nakn.štet</t>
  </si>
  <si>
    <t>Ostali nespomenuti rashodi</t>
  </si>
  <si>
    <t>Neotp.vrijed.i drugi rashodi otuđene i rashodovane dugotrajne imovine</t>
  </si>
  <si>
    <t>Otpisana potraživanja</t>
  </si>
  <si>
    <t>UKUPNO OSTALI RASHODI</t>
  </si>
  <si>
    <t>R A S H O D I   U K U P N O</t>
  </si>
  <si>
    <t>Povjerenstvo za financije:</t>
  </si>
  <si>
    <t>UKUPNO OSTALI PRIHODI</t>
  </si>
  <si>
    <t>Naknada za službena putovanja</t>
  </si>
  <si>
    <t>Usluge tekućeg i investicvijskog održavanja</t>
  </si>
  <si>
    <t>Članarine (HZN, ECEC, ECCE, BMC)</t>
  </si>
  <si>
    <t>Rashodi - amortizacija</t>
  </si>
  <si>
    <t>HRVATSKA KOMORA INŽENJERA GRAĐEVINARSTVA</t>
  </si>
  <si>
    <t>Plaće za prekovremeni rad</t>
  </si>
  <si>
    <t>Usluge telefona  (OPTIKA - Iskon)</t>
  </si>
  <si>
    <t>Usluge pošte, prijevoza i telefona</t>
  </si>
  <si>
    <t>Izrada pečata , iskaznica i ploča ureda</t>
  </si>
  <si>
    <t>Naknada za norme</t>
  </si>
  <si>
    <t>IIRS</t>
  </si>
  <si>
    <t xml:space="preserve">Premije obveznog osiguranja </t>
  </si>
  <si>
    <t>Andrino Petković, dipl.ing.građ.</t>
  </si>
  <si>
    <t>CROSKILL II</t>
  </si>
  <si>
    <t>CROSKILL</t>
  </si>
  <si>
    <t xml:space="preserve">PRENESENA SREDSTVA </t>
  </si>
  <si>
    <t>REBALANS 2014.</t>
  </si>
  <si>
    <t>IZVRŠENJE</t>
  </si>
  <si>
    <t>% IZVRŠENJA</t>
  </si>
  <si>
    <t>Reprezentacija - Opatija (ugostiteljske usluge i sl.)</t>
  </si>
  <si>
    <t>Plenarna sjednica</t>
  </si>
  <si>
    <t xml:space="preserve">CROSKIL </t>
  </si>
  <si>
    <t>Troškovi- ekspertize</t>
  </si>
  <si>
    <t xml:space="preserve">Troškovi održ.SKUPŠTNE HKIG </t>
  </si>
  <si>
    <t>KOLOS - STATUETE</t>
  </si>
  <si>
    <t>POVRAT ŠTETE CRO OSIG</t>
  </si>
  <si>
    <t>Centar za mirenje</t>
  </si>
  <si>
    <t xml:space="preserve"> UPRAVNI ODBOR,NADZORNI ODBOR</t>
  </si>
  <si>
    <t>TEKUĆI RASH. VEZANI UZ FINANC.-CROSKILLAS</t>
  </si>
  <si>
    <t>Ostali prihodi</t>
  </si>
  <si>
    <t>Usluge tiska ostalo</t>
  </si>
  <si>
    <t>Reprezentacija ; PO</t>
  </si>
  <si>
    <t>Autorski ugovori, UG o djelu</t>
  </si>
  <si>
    <t>VIŠAK PRIHODA NAD RASHODIMA</t>
  </si>
  <si>
    <t xml:space="preserve">Izvještaj o izvršenju Plana prihoda i rashoda </t>
  </si>
  <si>
    <t>RASHODI AMORTIZACIJA</t>
  </si>
  <si>
    <t>Sergej Črnjar, dipl.ing.građ.</t>
  </si>
  <si>
    <t>Andrino Petković, dipl.ing.građ</t>
  </si>
  <si>
    <t>Branko Poljanić, dipl.ing.građ</t>
  </si>
  <si>
    <t>Jurica Vrdoljak ,dipl.ing.građ</t>
  </si>
  <si>
    <t>Povjerennstvo za osiguranje</t>
  </si>
  <si>
    <t>Povjerenstvo za BIM</t>
  </si>
  <si>
    <t>Povjerenstvo za dodjelu novčane pomoći</t>
  </si>
  <si>
    <t>Povjerenstvo za dodjelu nagrada studentima</t>
  </si>
  <si>
    <t>Povjerenstvo za priručnike i smjernice</t>
  </si>
  <si>
    <t>Neovisna revizija</t>
  </si>
  <si>
    <t>Pomoč članovima -Pravilnik o nov.pomoći</t>
  </si>
  <si>
    <t>Stipendije studentima</t>
  </si>
  <si>
    <t>Računovodstveno savjetovanje</t>
  </si>
  <si>
    <t xml:space="preserve"> za razdoblje od 01.01. do 31.12.2019</t>
  </si>
  <si>
    <t xml:space="preserve"> Plan 2019</t>
  </si>
  <si>
    <t>Izvršenje do 19.03.2019.</t>
  </si>
  <si>
    <t>NAKNADA ZA NORME</t>
  </si>
  <si>
    <t>PLAN 2019</t>
  </si>
  <si>
    <t>Sergej Črnjar dipl.ing.građ</t>
  </si>
  <si>
    <t>Nina Dražin Lovrec, dipl.ing.građ.</t>
  </si>
  <si>
    <t>Marko Jerimić, dipl.ing.građ.</t>
  </si>
  <si>
    <t>Branko Poljanić, dipl.ing.građ.</t>
  </si>
  <si>
    <t>Jurica Vrdoljak , dipl.ing.građ.</t>
  </si>
  <si>
    <t>Povjerenstvo za javnu nabavu</t>
  </si>
  <si>
    <t xml:space="preserve">Pomoć strukovnim udrugama </t>
  </si>
  <si>
    <t>Nina Dražin Lovrec, dipl.ing.građ</t>
  </si>
  <si>
    <t>Marko Jerinić, dipl.ing.građ</t>
  </si>
  <si>
    <t>Povjerenstvo za normiranje poslova i usluga</t>
  </si>
  <si>
    <t>PLAN 2020.</t>
  </si>
  <si>
    <t>Plan  prihoda i rashoda Hrvatske komore inženjera građevinarstva  za 2020. godinu</t>
  </si>
  <si>
    <t>AKD</t>
  </si>
  <si>
    <t>PRIJEDLOG</t>
  </si>
  <si>
    <t xml:space="preserve">Rashodi po odluci Upravnog odbora </t>
  </si>
  <si>
    <t>REBALANS 2019.</t>
  </si>
  <si>
    <t>Smjernice i predlošci ugovora</t>
  </si>
  <si>
    <t>Sabor HSGI</t>
  </si>
  <si>
    <t>Povjerenstvo za informatizaciju</t>
  </si>
  <si>
    <t>Povjerenstvo za predloške ugovora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</si>
</sst>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  <charset val="238"/>
    </font>
    <font>
      <sz val="8"/>
      <name val="Arial"/>
      <family val="2"/>
      <charset val="238"/>
    </font>
    <font>
      <sz val="12"/>
      <name val="Tahoma"/>
      <family val="2"/>
      <charset val="238"/>
    </font>
    <font>
      <sz val="12"/>
      <name val="Tahoma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color rgb="FFFF0000"/>
      <name val="Tahoma"/>
      <family val="2"/>
      <charset val="238"/>
    </font>
    <font>
      <sz val="10"/>
      <color rgb="FFFF0000"/>
      <name val="Tahoma"/>
      <family val="2"/>
    </font>
    <font>
      <b/>
      <sz val="14"/>
      <name val="Tahoma"/>
      <family val="2"/>
      <charset val="238"/>
    </font>
    <font>
      <b/>
      <sz val="12"/>
      <color rgb="FFFF0000"/>
      <name val="Tahoma"/>
      <family val="2"/>
      <charset val="238"/>
    </font>
    <font>
      <sz val="12"/>
      <color rgb="FFFF0000"/>
      <name val="Tahoma"/>
      <family val="2"/>
      <charset val="238"/>
    </font>
    <font>
      <i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1"/>
      <name val="Verdana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0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4" fillId="0" borderId="6" xfId="0" applyFont="1" applyFill="1" applyBorder="1"/>
    <xf numFmtId="0" fontId="4" fillId="0" borderId="17" xfId="0" applyFont="1" applyFill="1" applyBorder="1"/>
    <xf numFmtId="0" fontId="3" fillId="2" borderId="0" xfId="0" applyFont="1" applyFill="1" applyBorder="1"/>
    <xf numFmtId="0" fontId="4" fillId="0" borderId="25" xfId="0" applyFont="1" applyFill="1" applyBorder="1"/>
    <xf numFmtId="0" fontId="6" fillId="0" borderId="0" xfId="0" applyFont="1" applyFill="1" applyBorder="1"/>
    <xf numFmtId="0" fontId="4" fillId="2" borderId="0" xfId="0" applyFont="1" applyFill="1" applyBorder="1"/>
    <xf numFmtId="0" fontId="8" fillId="2" borderId="0" xfId="0" applyFont="1" applyFill="1" applyBorder="1"/>
    <xf numFmtId="0" fontId="8" fillId="0" borderId="0" xfId="0" applyFont="1" applyFill="1" applyBorder="1"/>
    <xf numFmtId="4" fontId="0" fillId="0" borderId="0" xfId="0" applyNumberFormat="1"/>
    <xf numFmtId="0" fontId="3" fillId="0" borderId="23" xfId="0" applyFont="1" applyFill="1" applyBorder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35" xfId="0" applyFont="1" applyFill="1" applyBorder="1"/>
    <xf numFmtId="0" fontId="3" fillId="0" borderId="35" xfId="0" applyFont="1" applyFill="1" applyBorder="1"/>
    <xf numFmtId="0" fontId="8" fillId="0" borderId="4" xfId="0" applyFont="1" applyFill="1" applyBorder="1" applyAlignment="1">
      <alignment horizontal="left"/>
    </xf>
    <xf numFmtId="0" fontId="8" fillId="0" borderId="36" xfId="0" applyFont="1" applyFill="1" applyBorder="1" applyAlignment="1">
      <alignment horizontal="left"/>
    </xf>
    <xf numFmtId="0" fontId="8" fillId="0" borderId="23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0" fontId="3" fillId="0" borderId="24" xfId="0" applyFont="1" applyFill="1" applyBorder="1"/>
    <xf numFmtId="0" fontId="8" fillId="0" borderId="37" xfId="0" applyNumberFormat="1" applyFont="1" applyFill="1" applyBorder="1" applyAlignment="1">
      <alignment horizontal="left"/>
    </xf>
    <xf numFmtId="0" fontId="8" fillId="0" borderId="38" xfId="0" applyFont="1" applyFill="1" applyBorder="1"/>
    <xf numFmtId="0" fontId="8" fillId="0" borderId="25" xfId="0" applyFont="1" applyFill="1" applyBorder="1"/>
    <xf numFmtId="0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/>
    <xf numFmtId="4" fontId="4" fillId="0" borderId="25" xfId="0" applyNumberFormat="1" applyFont="1" applyFill="1" applyBorder="1"/>
    <xf numFmtId="4" fontId="4" fillId="0" borderId="35" xfId="0" applyNumberFormat="1" applyFont="1" applyFill="1" applyBorder="1"/>
    <xf numFmtId="4" fontId="4" fillId="0" borderId="0" xfId="0" applyNumberFormat="1" applyFont="1" applyFill="1" applyBorder="1"/>
    <xf numFmtId="0" fontId="8" fillId="3" borderId="39" xfId="0" applyNumberFormat="1" applyFont="1" applyFill="1" applyBorder="1" applyAlignment="1">
      <alignment horizontal="left"/>
    </xf>
    <xf numFmtId="0" fontId="8" fillId="3" borderId="40" xfId="0" applyFont="1" applyFill="1" applyBorder="1"/>
    <xf numFmtId="4" fontId="4" fillId="3" borderId="41" xfId="0" applyNumberFormat="1" applyFont="1" applyFill="1" applyBorder="1"/>
    <xf numFmtId="4" fontId="4" fillId="3" borderId="42" xfId="0" applyNumberFormat="1" applyFont="1" applyFill="1" applyBorder="1"/>
    <xf numFmtId="0" fontId="4" fillId="0" borderId="0" xfId="0" applyFont="1" applyFill="1"/>
    <xf numFmtId="0" fontId="8" fillId="0" borderId="43" xfId="0" applyNumberFormat="1" applyFont="1" applyFill="1" applyBorder="1" applyAlignment="1">
      <alignment horizontal="left"/>
    </xf>
    <xf numFmtId="0" fontId="8" fillId="0" borderId="12" xfId="0" applyFont="1" applyFill="1" applyBorder="1"/>
    <xf numFmtId="4" fontId="8" fillId="0" borderId="44" xfId="0" applyNumberFormat="1" applyFont="1" applyFill="1" applyBorder="1"/>
    <xf numFmtId="4" fontId="4" fillId="0" borderId="44" xfId="0" applyNumberFormat="1" applyFont="1" applyFill="1" applyBorder="1"/>
    <xf numFmtId="4" fontId="4" fillId="0" borderId="12" xfId="0" applyNumberFormat="1" applyFont="1" applyFill="1" applyBorder="1"/>
    <xf numFmtId="0" fontId="8" fillId="0" borderId="45" xfId="0" applyNumberFormat="1" applyFont="1" applyFill="1" applyBorder="1" applyAlignment="1">
      <alignment horizontal="left"/>
    </xf>
    <xf numFmtId="0" fontId="8" fillId="0" borderId="46" xfId="0" applyFont="1" applyFill="1" applyBorder="1"/>
    <xf numFmtId="4" fontId="8" fillId="0" borderId="35" xfId="0" applyNumberFormat="1" applyFont="1" applyFill="1" applyBorder="1"/>
    <xf numFmtId="0" fontId="8" fillId="0" borderId="7" xfId="0" applyFont="1" applyFill="1" applyBorder="1"/>
    <xf numFmtId="4" fontId="4" fillId="3" borderId="0" xfId="0" applyNumberFormat="1" applyFont="1" applyFill="1" applyBorder="1"/>
    <xf numFmtId="0" fontId="8" fillId="0" borderId="16" xfId="0" applyNumberFormat="1" applyFont="1" applyFill="1" applyBorder="1" applyAlignment="1">
      <alignment horizontal="left"/>
    </xf>
    <xf numFmtId="0" fontId="8" fillId="0" borderId="17" xfId="0" applyFont="1" applyFill="1" applyBorder="1"/>
    <xf numFmtId="4" fontId="8" fillId="0" borderId="25" xfId="0" applyNumberFormat="1" applyFont="1" applyFill="1" applyBorder="1"/>
    <xf numFmtId="4" fontId="4" fillId="0" borderId="17" xfId="0" applyNumberFormat="1" applyFont="1" applyFill="1" applyBorder="1"/>
    <xf numFmtId="0" fontId="8" fillId="3" borderId="47" xfId="0" applyFont="1" applyFill="1" applyBorder="1"/>
    <xf numFmtId="0" fontId="8" fillId="3" borderId="1" xfId="0" applyNumberFormat="1" applyFont="1" applyFill="1" applyBorder="1" applyAlignment="1">
      <alignment horizontal="left"/>
    </xf>
    <xf numFmtId="0" fontId="8" fillId="3" borderId="34" xfId="0" applyFont="1" applyFill="1" applyBorder="1"/>
    <xf numFmtId="0" fontId="8" fillId="3" borderId="48" xfId="0" applyFont="1" applyFill="1" applyBorder="1"/>
    <xf numFmtId="0" fontId="8" fillId="3" borderId="2" xfId="0" applyFont="1" applyFill="1" applyBorder="1"/>
    <xf numFmtId="4" fontId="5" fillId="3" borderId="3" xfId="0" applyNumberFormat="1" applyFont="1" applyFill="1" applyBorder="1"/>
    <xf numFmtId="4" fontId="5" fillId="3" borderId="0" xfId="0" applyNumberFormat="1" applyFont="1" applyFill="1" applyBorder="1"/>
    <xf numFmtId="0" fontId="5" fillId="0" borderId="0" xfId="0" applyFont="1" applyFill="1"/>
    <xf numFmtId="4" fontId="8" fillId="0" borderId="23" xfId="0" applyNumberFormat="1" applyFont="1" applyFill="1" applyBorder="1"/>
    <xf numFmtId="0" fontId="8" fillId="0" borderId="4" xfId="0" applyNumberFormat="1" applyFont="1" applyFill="1" applyBorder="1" applyAlignment="1">
      <alignment horizontal="left"/>
    </xf>
    <xf numFmtId="0" fontId="8" fillId="0" borderId="35" xfId="0" applyFont="1" applyFill="1" applyBorder="1"/>
    <xf numFmtId="0" fontId="5" fillId="0" borderId="35" xfId="0" applyFont="1" applyFill="1" applyBorder="1"/>
    <xf numFmtId="0" fontId="8" fillId="2" borderId="4" xfId="0" applyFont="1" applyFill="1" applyBorder="1" applyAlignment="1">
      <alignment horizontal="left"/>
    </xf>
    <xf numFmtId="0" fontId="10" fillId="2" borderId="0" xfId="0" applyFont="1" applyFill="1" applyBorder="1"/>
    <xf numFmtId="0" fontId="10" fillId="2" borderId="35" xfId="0" applyFont="1" applyFill="1" applyBorder="1"/>
    <xf numFmtId="0" fontId="3" fillId="2" borderId="35" xfId="0" applyFont="1" applyFill="1" applyBorder="1"/>
    <xf numFmtId="0" fontId="8" fillId="2" borderId="16" xfId="0" applyFont="1" applyFill="1" applyBorder="1" applyAlignment="1">
      <alignment horizontal="left"/>
    </xf>
    <xf numFmtId="0" fontId="8" fillId="2" borderId="17" xfId="0" applyFont="1" applyFill="1" applyBorder="1"/>
    <xf numFmtId="0" fontId="10" fillId="2" borderId="17" xfId="0" applyFont="1" applyFill="1" applyBorder="1"/>
    <xf numFmtId="0" fontId="10" fillId="2" borderId="25" xfId="0" applyFont="1" applyFill="1" applyBorder="1"/>
    <xf numFmtId="0" fontId="3" fillId="2" borderId="25" xfId="0" applyFont="1" applyFill="1" applyBorder="1"/>
    <xf numFmtId="0" fontId="3" fillId="2" borderId="17" xfId="0" applyFont="1" applyFill="1" applyBorder="1"/>
    <xf numFmtId="0" fontId="8" fillId="2" borderId="5" xfId="0" applyNumberFormat="1" applyFont="1" applyFill="1" applyBorder="1" applyAlignment="1">
      <alignment horizontal="left"/>
    </xf>
    <xf numFmtId="0" fontId="8" fillId="2" borderId="7" xfId="0" applyFont="1" applyFill="1" applyBorder="1"/>
    <xf numFmtId="0" fontId="8" fillId="2" borderId="25" xfId="0" applyFont="1" applyFill="1" applyBorder="1"/>
    <xf numFmtId="0" fontId="4" fillId="2" borderId="35" xfId="0" applyFont="1" applyFill="1" applyBorder="1"/>
    <xf numFmtId="0" fontId="8" fillId="2" borderId="11" xfId="0" applyFont="1" applyFill="1" applyBorder="1"/>
    <xf numFmtId="0" fontId="10" fillId="2" borderId="6" xfId="0" applyFont="1" applyFill="1" applyBorder="1"/>
    <xf numFmtId="4" fontId="4" fillId="2" borderId="35" xfId="0" applyNumberFormat="1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right"/>
    </xf>
    <xf numFmtId="0" fontId="8" fillId="2" borderId="6" xfId="0" applyFont="1" applyFill="1" applyBorder="1"/>
    <xf numFmtId="0" fontId="8" fillId="4" borderId="39" xfId="0" applyNumberFormat="1" applyFont="1" applyFill="1" applyBorder="1" applyAlignment="1">
      <alignment horizontal="left"/>
    </xf>
    <xf numFmtId="0" fontId="8" fillId="4" borderId="47" xfId="0" applyFont="1" applyFill="1" applyBorder="1"/>
    <xf numFmtId="0" fontId="8" fillId="4" borderId="40" xfId="0" applyFont="1" applyFill="1" applyBorder="1"/>
    <xf numFmtId="4" fontId="4" fillId="4" borderId="41" xfId="0" applyNumberFormat="1" applyFont="1" applyFill="1" applyBorder="1"/>
    <xf numFmtId="4" fontId="4" fillId="4" borderId="0" xfId="0" applyNumberFormat="1" applyFont="1" applyFill="1" applyBorder="1"/>
    <xf numFmtId="4" fontId="8" fillId="0" borderId="44" xfId="0" applyNumberFormat="1" applyFont="1" applyFill="1" applyBorder="1" applyAlignment="1">
      <alignment horizontal="right"/>
    </xf>
    <xf numFmtId="4" fontId="4" fillId="0" borderId="35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8" fillId="2" borderId="25" xfId="0" applyNumberFormat="1" applyFont="1" applyFill="1" applyBorder="1" applyAlignment="1">
      <alignment horizontal="right"/>
    </xf>
    <xf numFmtId="0" fontId="8" fillId="2" borderId="18" xfId="0" applyNumberFormat="1" applyFont="1" applyFill="1" applyBorder="1" applyAlignment="1">
      <alignment horizontal="left"/>
    </xf>
    <xf numFmtId="4" fontId="4" fillId="0" borderId="7" xfId="0" applyNumberFormat="1" applyFont="1" applyFill="1" applyBorder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0" fontId="10" fillId="2" borderId="5" xfId="0" applyNumberFormat="1" applyFont="1" applyFill="1" applyBorder="1" applyAlignment="1">
      <alignment horizontal="left"/>
    </xf>
    <xf numFmtId="4" fontId="3" fillId="0" borderId="35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10" fillId="0" borderId="16" xfId="0" applyNumberFormat="1" applyFont="1" applyFill="1" applyBorder="1" applyAlignment="1">
      <alignment horizontal="left"/>
    </xf>
    <xf numFmtId="0" fontId="10" fillId="0" borderId="11" xfId="0" applyFont="1" applyFill="1" applyBorder="1"/>
    <xf numFmtId="0" fontId="10" fillId="0" borderId="17" xfId="0" applyFont="1" applyFill="1" applyBorder="1"/>
    <xf numFmtId="0" fontId="10" fillId="0" borderId="19" xfId="0" applyFont="1" applyFill="1" applyBorder="1"/>
    <xf numFmtId="0" fontId="10" fillId="0" borderId="5" xfId="0" applyNumberFormat="1" applyFont="1" applyFill="1" applyBorder="1" applyAlignment="1">
      <alignment horizontal="left"/>
    </xf>
    <xf numFmtId="0" fontId="10" fillId="0" borderId="6" xfId="0" applyFont="1" applyFill="1" applyBorder="1"/>
    <xf numFmtId="4" fontId="7" fillId="0" borderId="35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8" fillId="2" borderId="19" xfId="0" applyFont="1" applyFill="1" applyBorder="1"/>
    <xf numFmtId="4" fontId="8" fillId="0" borderId="25" xfId="0" applyNumberFormat="1" applyFont="1" applyFill="1" applyBorder="1" applyAlignment="1">
      <alignment horizontal="right"/>
    </xf>
    <xf numFmtId="4" fontId="4" fillId="0" borderId="25" xfId="0" applyNumberFormat="1" applyFont="1" applyFill="1" applyBorder="1" applyAlignment="1">
      <alignment horizontal="right"/>
    </xf>
    <xf numFmtId="0" fontId="10" fillId="0" borderId="18" xfId="0" applyNumberFormat="1" applyFont="1" applyFill="1" applyBorder="1" applyAlignment="1">
      <alignment horizontal="left"/>
    </xf>
    <xf numFmtId="4" fontId="6" fillId="0" borderId="35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4" fillId="4" borderId="35" xfId="0" applyNumberFormat="1" applyFont="1" applyFill="1" applyBorder="1"/>
    <xf numFmtId="0" fontId="8" fillId="0" borderId="23" xfId="0" applyNumberFormat="1" applyFont="1" applyFill="1" applyBorder="1" applyAlignment="1">
      <alignment horizontal="left"/>
    </xf>
    <xf numFmtId="0" fontId="8" fillId="0" borderId="22" xfId="0" applyNumberFormat="1" applyFont="1" applyFill="1" applyBorder="1" applyAlignment="1">
      <alignment horizontal="left"/>
    </xf>
    <xf numFmtId="4" fontId="4" fillId="0" borderId="24" xfId="0" applyNumberFormat="1" applyFont="1" applyFill="1" applyBorder="1"/>
    <xf numFmtId="4" fontId="4" fillId="0" borderId="23" xfId="0" applyNumberFormat="1" applyFont="1" applyFill="1" applyBorder="1"/>
    <xf numFmtId="0" fontId="8" fillId="2" borderId="1" xfId="0" applyNumberFormat="1" applyFont="1" applyFill="1" applyBorder="1" applyAlignment="1">
      <alignment horizontal="left"/>
    </xf>
    <xf numFmtId="0" fontId="8" fillId="2" borderId="2" xfId="0" applyFont="1" applyFill="1" applyBorder="1"/>
    <xf numFmtId="4" fontId="8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" fontId="4" fillId="4" borderId="35" xfId="0" applyNumberFormat="1" applyFont="1" applyFill="1" applyBorder="1" applyAlignment="1">
      <alignment horizontal="right"/>
    </xf>
    <xf numFmtId="4" fontId="4" fillId="4" borderId="0" xfId="0" applyNumberFormat="1" applyFont="1" applyFill="1" applyBorder="1" applyAlignment="1">
      <alignment horizontal="right"/>
    </xf>
    <xf numFmtId="0" fontId="8" fillId="2" borderId="15" xfId="0" applyNumberFormat="1" applyFont="1" applyFill="1" applyBorder="1" applyAlignment="1">
      <alignment horizontal="left"/>
    </xf>
    <xf numFmtId="4" fontId="8" fillId="0" borderId="35" xfId="0" applyNumberFormat="1" applyFont="1" applyFill="1" applyBorder="1" applyAlignment="1">
      <alignment horizontal="right"/>
    </xf>
    <xf numFmtId="4" fontId="5" fillId="4" borderId="35" xfId="0" applyNumberFormat="1" applyFont="1" applyFill="1" applyBorder="1"/>
    <xf numFmtId="4" fontId="5" fillId="4" borderId="0" xfId="0" applyNumberFormat="1" applyFont="1" applyFill="1" applyBorder="1"/>
    <xf numFmtId="0" fontId="3" fillId="0" borderId="0" xfId="0" applyNumberFormat="1" applyFont="1" applyFill="1" applyAlignment="1">
      <alignment horizontal="left"/>
    </xf>
    <xf numFmtId="4" fontId="4" fillId="4" borderId="49" xfId="0" applyNumberFormat="1" applyFont="1" applyFill="1" applyBorder="1"/>
    <xf numFmtId="4" fontId="4" fillId="0" borderId="17" xfId="0" applyNumberFormat="1" applyFont="1" applyFill="1" applyBorder="1" applyAlignment="1">
      <alignment horizontal="right"/>
    </xf>
    <xf numFmtId="0" fontId="8" fillId="0" borderId="0" xfId="0" applyFont="1" applyFill="1"/>
    <xf numFmtId="4" fontId="12" fillId="0" borderId="0" xfId="0" applyNumberFormat="1" applyFont="1"/>
    <xf numFmtId="4" fontId="12" fillId="0" borderId="0" xfId="0" applyNumberFormat="1" applyFont="1" applyBorder="1"/>
    <xf numFmtId="0" fontId="11" fillId="0" borderId="0" xfId="0" applyFont="1" applyFill="1" applyBorder="1"/>
    <xf numFmtId="0" fontId="3" fillId="0" borderId="52" xfId="0" applyFont="1" applyFill="1" applyBorder="1"/>
    <xf numFmtId="4" fontId="3" fillId="0" borderId="54" xfId="0" applyNumberFormat="1" applyFont="1" applyFill="1" applyBorder="1" applyAlignment="1">
      <alignment horizontal="right"/>
    </xf>
    <xf numFmtId="0" fontId="11" fillId="0" borderId="5" xfId="0" applyNumberFormat="1" applyFont="1" applyFill="1" applyBorder="1" applyAlignment="1">
      <alignment horizontal="left"/>
    </xf>
    <xf numFmtId="0" fontId="11" fillId="0" borderId="6" xfId="0" applyFont="1" applyFill="1" applyBorder="1"/>
    <xf numFmtId="4" fontId="6" fillId="0" borderId="7" xfId="0" applyNumberFormat="1" applyFont="1" applyFill="1" applyBorder="1"/>
    <xf numFmtId="4" fontId="6" fillId="0" borderId="6" xfId="0" applyNumberFormat="1" applyFont="1" applyFill="1" applyBorder="1"/>
    <xf numFmtId="4" fontId="6" fillId="0" borderId="7" xfId="0" applyNumberFormat="1" applyFont="1" applyFill="1" applyBorder="1" applyAlignment="1">
      <alignment horizontal="right"/>
    </xf>
    <xf numFmtId="4" fontId="6" fillId="0" borderId="35" xfId="0" applyNumberFormat="1" applyFont="1" applyFill="1" applyBorder="1"/>
    <xf numFmtId="4" fontId="6" fillId="0" borderId="0" xfId="0" applyNumberFormat="1" applyFont="1" applyFill="1" applyBorder="1"/>
    <xf numFmtId="0" fontId="8" fillId="0" borderId="1" xfId="0" applyNumberFormat="1" applyFont="1" applyFill="1" applyBorder="1" applyAlignment="1">
      <alignment horizontal="left"/>
    </xf>
    <xf numFmtId="0" fontId="8" fillId="0" borderId="2" xfId="0" applyFont="1" applyFill="1" applyBorder="1"/>
    <xf numFmtId="0" fontId="8" fillId="0" borderId="3" xfId="0" applyFont="1" applyFill="1" applyBorder="1"/>
    <xf numFmtId="0" fontId="11" fillId="2" borderId="18" xfId="0" applyNumberFormat="1" applyFont="1" applyFill="1" applyBorder="1" applyAlignment="1">
      <alignment horizontal="left"/>
    </xf>
    <xf numFmtId="0" fontId="11" fillId="2" borderId="17" xfId="0" applyFont="1" applyFill="1" applyBorder="1"/>
    <xf numFmtId="0" fontId="11" fillId="2" borderId="5" xfId="0" applyNumberFormat="1" applyFont="1" applyFill="1" applyBorder="1" applyAlignment="1">
      <alignment horizontal="left"/>
    </xf>
    <xf numFmtId="0" fontId="11" fillId="2" borderId="6" xfId="0" applyFont="1" applyFill="1" applyBorder="1"/>
    <xf numFmtId="4" fontId="6" fillId="2" borderId="35" xfId="0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right"/>
    </xf>
    <xf numFmtId="0" fontId="11" fillId="2" borderId="11" xfId="0" applyFont="1" applyFill="1" applyBorder="1"/>
    <xf numFmtId="0" fontId="10" fillId="0" borderId="45" xfId="0" applyNumberFormat="1" applyFont="1" applyFill="1" applyBorder="1" applyAlignment="1">
      <alignment horizontal="left"/>
    </xf>
    <xf numFmtId="0" fontId="10" fillId="0" borderId="55" xfId="0" applyFont="1" applyFill="1" applyBorder="1"/>
    <xf numFmtId="0" fontId="10" fillId="0" borderId="28" xfId="0" applyFont="1" applyFill="1" applyBorder="1"/>
    <xf numFmtId="0" fontId="13" fillId="0" borderId="0" xfId="0" applyFont="1"/>
    <xf numFmtId="0" fontId="14" fillId="0" borderId="0" xfId="0" applyFont="1"/>
    <xf numFmtId="0" fontId="10" fillId="0" borderId="15" xfId="0" applyNumberFormat="1" applyFont="1" applyFill="1" applyBorder="1" applyAlignment="1">
      <alignment horizontal="left"/>
    </xf>
    <xf numFmtId="0" fontId="11" fillId="0" borderId="18" xfId="0" applyNumberFormat="1" applyFont="1" applyFill="1" applyBorder="1" applyAlignment="1">
      <alignment horizontal="left"/>
    </xf>
    <xf numFmtId="4" fontId="11" fillId="0" borderId="7" xfId="0" applyNumberFormat="1" applyFont="1" applyFill="1" applyBorder="1"/>
    <xf numFmtId="0" fontId="11" fillId="0" borderId="7" xfId="0" applyFont="1" applyFill="1" applyBorder="1"/>
    <xf numFmtId="0" fontId="10" fillId="0" borderId="23" xfId="0" applyNumberFormat="1" applyFont="1" applyFill="1" applyBorder="1" applyAlignment="1">
      <alignment horizontal="left"/>
    </xf>
    <xf numFmtId="4" fontId="10" fillId="0" borderId="23" xfId="0" applyNumberFormat="1" applyFont="1" applyFill="1" applyBorder="1" applyAlignment="1">
      <alignment horizontal="right"/>
    </xf>
    <xf numFmtId="0" fontId="11" fillId="2" borderId="45" xfId="0" applyNumberFormat="1" applyFont="1" applyFill="1" applyBorder="1" applyAlignment="1">
      <alignment horizontal="left"/>
    </xf>
    <xf numFmtId="0" fontId="11" fillId="2" borderId="55" xfId="0" applyFont="1" applyFill="1" applyBorder="1"/>
    <xf numFmtId="0" fontId="11" fillId="2" borderId="28" xfId="0" applyFont="1" applyFill="1" applyBorder="1"/>
    <xf numFmtId="4" fontId="4" fillId="0" borderId="24" xfId="0" applyNumberFormat="1" applyFont="1" applyFill="1" applyBorder="1" applyAlignment="1">
      <alignment horizontal="right"/>
    </xf>
    <xf numFmtId="4" fontId="4" fillId="0" borderId="23" xfId="0" applyNumberFormat="1" applyFont="1" applyFill="1" applyBorder="1" applyAlignment="1">
      <alignment horizontal="right"/>
    </xf>
    <xf numFmtId="0" fontId="4" fillId="0" borderId="23" xfId="0" applyFont="1" applyFill="1" applyBorder="1"/>
    <xf numFmtId="0" fontId="8" fillId="2" borderId="26" xfId="0" applyNumberFormat="1" applyFont="1" applyFill="1" applyBorder="1" applyAlignment="1">
      <alignment horizontal="left"/>
    </xf>
    <xf numFmtId="0" fontId="8" fillId="0" borderId="48" xfId="0" applyFont="1" applyFill="1" applyBorder="1"/>
    <xf numFmtId="4" fontId="4" fillId="0" borderId="3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/>
    <xf numFmtId="4" fontId="8" fillId="0" borderId="3" xfId="0" applyNumberFormat="1" applyFont="1" applyFill="1" applyBorder="1" applyAlignment="1">
      <alignment horizontal="right"/>
    </xf>
    <xf numFmtId="0" fontId="8" fillId="0" borderId="18" xfId="0" applyNumberFormat="1" applyFont="1" applyFill="1" applyBorder="1" applyAlignment="1">
      <alignment horizontal="right"/>
    </xf>
    <xf numFmtId="4" fontId="8" fillId="0" borderId="32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right"/>
    </xf>
    <xf numFmtId="0" fontId="8" fillId="4" borderId="72" xfId="0" applyNumberFormat="1" applyFont="1" applyFill="1" applyBorder="1" applyAlignment="1">
      <alignment horizontal="left"/>
    </xf>
    <xf numFmtId="0" fontId="8" fillId="4" borderId="42" xfId="0" applyFont="1" applyFill="1" applyBorder="1"/>
    <xf numFmtId="0" fontId="8" fillId="4" borderId="49" xfId="0" applyFont="1" applyFill="1" applyBorder="1"/>
    <xf numFmtId="0" fontId="11" fillId="0" borderId="11" xfId="0" applyFont="1" applyFill="1" applyBorder="1"/>
    <xf numFmtId="4" fontId="4" fillId="0" borderId="6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4" fontId="4" fillId="0" borderId="68" xfId="0" applyNumberFormat="1" applyFont="1" applyFill="1" applyBorder="1"/>
    <xf numFmtId="4" fontId="3" fillId="0" borderId="68" xfId="0" applyNumberFormat="1" applyFont="1" applyBorder="1" applyAlignment="1">
      <alignment horizontal="justify" vertical="center"/>
    </xf>
    <xf numFmtId="4" fontId="3" fillId="0" borderId="71" xfId="0" applyNumberFormat="1" applyFont="1" applyBorder="1" applyAlignment="1">
      <alignment horizontal="justify" vertical="center"/>
    </xf>
    <xf numFmtId="4" fontId="3" fillId="0" borderId="70" xfId="0" applyNumberFormat="1" applyFont="1" applyBorder="1" applyAlignment="1">
      <alignment horizontal="justify" vertical="center"/>
    </xf>
    <xf numFmtId="4" fontId="15" fillId="0" borderId="71" xfId="0" applyNumberFormat="1" applyFont="1" applyBorder="1" applyAlignment="1">
      <alignment horizontal="justify" vertical="center"/>
    </xf>
    <xf numFmtId="4" fontId="8" fillId="2" borderId="17" xfId="0" applyNumberFormat="1" applyFont="1" applyFill="1" applyBorder="1" applyAlignment="1">
      <alignment horizontal="right"/>
    </xf>
    <xf numFmtId="4" fontId="8" fillId="0" borderId="23" xfId="0" applyNumberFormat="1" applyFont="1" applyFill="1" applyBorder="1" applyAlignment="1">
      <alignment horizontal="right"/>
    </xf>
    <xf numFmtId="0" fontId="4" fillId="0" borderId="68" xfId="0" applyFont="1" applyFill="1" applyBorder="1" applyAlignment="1">
      <alignment horizontal="center"/>
    </xf>
    <xf numFmtId="0" fontId="3" fillId="0" borderId="68" xfId="0" applyFont="1" applyFill="1" applyBorder="1"/>
    <xf numFmtId="0" fontId="4" fillId="0" borderId="68" xfId="0" applyFont="1" applyFill="1" applyBorder="1"/>
    <xf numFmtId="4" fontId="11" fillId="0" borderId="68" xfId="1" applyNumberFormat="1" applyFont="1" applyFill="1" applyBorder="1"/>
    <xf numFmtId="4" fontId="3" fillId="0" borderId="68" xfId="0" applyNumberFormat="1" applyFont="1" applyFill="1" applyBorder="1"/>
    <xf numFmtId="4" fontId="6" fillId="0" borderId="68" xfId="0" applyNumberFormat="1" applyFont="1" applyFill="1" applyBorder="1"/>
    <xf numFmtId="0" fontId="6" fillId="0" borderId="68" xfId="0" applyFont="1" applyFill="1" applyBorder="1"/>
    <xf numFmtId="0" fontId="3" fillId="0" borderId="71" xfId="0" applyFont="1" applyFill="1" applyBorder="1"/>
    <xf numFmtId="0" fontId="3" fillId="0" borderId="74" xfId="0" applyFont="1" applyFill="1" applyBorder="1"/>
    <xf numFmtId="0" fontId="4" fillId="0" borderId="71" xfId="0" applyFont="1" applyFill="1" applyBorder="1"/>
    <xf numFmtId="0" fontId="3" fillId="0" borderId="70" xfId="0" applyFont="1" applyFill="1" applyBorder="1"/>
    <xf numFmtId="0" fontId="4" fillId="0" borderId="70" xfId="0" applyFont="1" applyFill="1" applyBorder="1"/>
    <xf numFmtId="0" fontId="4" fillId="0" borderId="63" xfId="0" applyFont="1" applyFill="1" applyBorder="1"/>
    <xf numFmtId="0" fontId="5" fillId="0" borderId="70" xfId="0" applyFont="1" applyFill="1" applyBorder="1"/>
    <xf numFmtId="4" fontId="4" fillId="0" borderId="74" xfId="0" applyNumberFormat="1" applyFont="1" applyFill="1" applyBorder="1"/>
    <xf numFmtId="4" fontId="6" fillId="0" borderId="74" xfId="0" applyNumberFormat="1" applyFont="1" applyFill="1" applyBorder="1"/>
    <xf numFmtId="4" fontId="8" fillId="7" borderId="74" xfId="1" applyNumberFormat="1" applyFont="1" applyFill="1" applyBorder="1"/>
    <xf numFmtId="4" fontId="5" fillId="7" borderId="63" xfId="0" applyNumberFormat="1" applyFont="1" applyFill="1" applyBorder="1"/>
    <xf numFmtId="4" fontId="4" fillId="8" borderId="63" xfId="0" applyNumberFormat="1" applyFont="1" applyFill="1" applyBorder="1"/>
    <xf numFmtId="4" fontId="6" fillId="8" borderId="63" xfId="0" applyNumberFormat="1" applyFont="1" applyFill="1" applyBorder="1"/>
    <xf numFmtId="4" fontId="16" fillId="0" borderId="0" xfId="0" applyNumberFormat="1" applyFont="1" applyFill="1" applyBorder="1"/>
    <xf numFmtId="4" fontId="8" fillId="0" borderId="70" xfId="1" applyNumberFormat="1" applyFont="1" applyFill="1" applyBorder="1"/>
    <xf numFmtId="0" fontId="8" fillId="0" borderId="26" xfId="0" applyNumberFormat="1" applyFont="1" applyFill="1" applyBorder="1" applyAlignment="1">
      <alignment horizontal="left"/>
    </xf>
    <xf numFmtId="4" fontId="4" fillId="0" borderId="70" xfId="0" applyNumberFormat="1" applyFont="1" applyFill="1" applyBorder="1"/>
    <xf numFmtId="4" fontId="8" fillId="7" borderId="68" xfId="1" applyNumberFormat="1" applyFont="1" applyFill="1" applyBorder="1"/>
    <xf numFmtId="0" fontId="10" fillId="0" borderId="0" xfId="0" applyFont="1" applyFill="1"/>
    <xf numFmtId="0" fontId="8" fillId="0" borderId="68" xfId="0" applyFont="1" applyFill="1" applyBorder="1" applyAlignment="1">
      <alignment horizontal="center"/>
    </xf>
    <xf numFmtId="0" fontId="10" fillId="0" borderId="74" xfId="0" applyFont="1" applyFill="1" applyBorder="1"/>
    <xf numFmtId="0" fontId="10" fillId="0" borderId="71" xfId="0" applyFont="1" applyFill="1" applyBorder="1"/>
    <xf numFmtId="0" fontId="8" fillId="0" borderId="68" xfId="0" applyFont="1" applyFill="1" applyBorder="1"/>
    <xf numFmtId="0" fontId="8" fillId="0" borderId="71" xfId="0" applyFont="1" applyFill="1" applyBorder="1"/>
    <xf numFmtId="0" fontId="8" fillId="0" borderId="70" xfId="0" applyFont="1" applyFill="1" applyBorder="1"/>
    <xf numFmtId="0" fontId="10" fillId="0" borderId="70" xfId="0" applyFont="1" applyFill="1" applyBorder="1"/>
    <xf numFmtId="4" fontId="8" fillId="8" borderId="63" xfId="0" applyNumberFormat="1" applyFont="1" applyFill="1" applyBorder="1"/>
    <xf numFmtId="4" fontId="8" fillId="0" borderId="68" xfId="0" applyNumberFormat="1" applyFont="1" applyFill="1" applyBorder="1"/>
    <xf numFmtId="4" fontId="8" fillId="0" borderId="74" xfId="0" applyNumberFormat="1" applyFont="1" applyFill="1" applyBorder="1"/>
    <xf numFmtId="4" fontId="10" fillId="8" borderId="63" xfId="0" applyNumberFormat="1" applyFont="1" applyFill="1" applyBorder="1"/>
    <xf numFmtId="4" fontId="8" fillId="0" borderId="70" xfId="0" applyNumberFormat="1" applyFont="1" applyFill="1" applyBorder="1"/>
    <xf numFmtId="0" fontId="10" fillId="0" borderId="4" xfId="0" applyNumberFormat="1" applyFont="1" applyFill="1" applyBorder="1" applyAlignment="1">
      <alignment horizontal="left"/>
    </xf>
    <xf numFmtId="4" fontId="3" fillId="0" borderId="35" xfId="0" applyNumberFormat="1" applyFont="1" applyFill="1" applyBorder="1"/>
    <xf numFmtId="4" fontId="10" fillId="0" borderId="70" xfId="1" applyNumberFormat="1" applyFont="1" applyFill="1" applyBorder="1"/>
    <xf numFmtId="4" fontId="10" fillId="0" borderId="35" xfId="0" applyNumberFormat="1" applyFont="1" applyFill="1" applyBorder="1"/>
    <xf numFmtId="4" fontId="15" fillId="0" borderId="0" xfId="0" applyNumberFormat="1" applyFont="1" applyFill="1" applyBorder="1"/>
    <xf numFmtId="4" fontId="10" fillId="0" borderId="71" xfId="1" applyNumberFormat="1" applyFont="1" applyFill="1" applyBorder="1"/>
    <xf numFmtId="0" fontId="8" fillId="0" borderId="76" xfId="0" applyFont="1" applyFill="1" applyBorder="1"/>
    <xf numFmtId="4" fontId="10" fillId="0" borderId="80" xfId="1" applyNumberFormat="1" applyFont="1" applyFill="1" applyBorder="1"/>
    <xf numFmtId="4" fontId="11" fillId="0" borderId="80" xfId="1" applyNumberFormat="1" applyFont="1" applyFill="1" applyBorder="1"/>
    <xf numFmtId="0" fontId="8" fillId="0" borderId="80" xfId="0" applyFont="1" applyFill="1" applyBorder="1"/>
    <xf numFmtId="4" fontId="8" fillId="7" borderId="81" xfId="1" applyNumberFormat="1" applyFont="1" applyFill="1" applyBorder="1"/>
    <xf numFmtId="4" fontId="8" fillId="7" borderId="68" xfId="0" applyNumberFormat="1" applyFont="1" applyFill="1" applyBorder="1"/>
    <xf numFmtId="0" fontId="10" fillId="0" borderId="69" xfId="0" applyFont="1" applyFill="1" applyBorder="1"/>
    <xf numFmtId="4" fontId="10" fillId="0" borderId="80" xfId="0" applyNumberFormat="1" applyFont="1" applyFill="1" applyBorder="1"/>
    <xf numFmtId="4" fontId="10" fillId="0" borderId="70" xfId="0" applyNumberFormat="1" applyFont="1" applyFill="1" applyBorder="1"/>
    <xf numFmtId="0" fontId="8" fillId="0" borderId="82" xfId="0" applyFont="1" applyFill="1" applyBorder="1"/>
    <xf numFmtId="4" fontId="8" fillId="0" borderId="71" xfId="0" applyNumberFormat="1" applyFont="1" applyFill="1" applyBorder="1"/>
    <xf numFmtId="4" fontId="8" fillId="0" borderId="80" xfId="0" applyNumberFormat="1" applyFont="1" applyFill="1" applyBorder="1"/>
    <xf numFmtId="4" fontId="8" fillId="0" borderId="76" xfId="0" applyNumberFormat="1" applyFont="1" applyFill="1" applyBorder="1"/>
    <xf numFmtId="0" fontId="10" fillId="0" borderId="80" xfId="0" applyFont="1" applyFill="1" applyBorder="1"/>
    <xf numFmtId="4" fontId="8" fillId="0" borderId="69" xfId="0" applyNumberFormat="1" applyFont="1" applyFill="1" applyBorder="1"/>
    <xf numFmtId="0" fontId="8" fillId="0" borderId="15" xfId="0" applyNumberFormat="1" applyFont="1" applyFill="1" applyBorder="1" applyAlignment="1">
      <alignment horizontal="left"/>
    </xf>
    <xf numFmtId="0" fontId="8" fillId="0" borderId="32" xfId="0" applyNumberFormat="1" applyFont="1" applyFill="1" applyBorder="1" applyAlignment="1">
      <alignment horizontal="left"/>
    </xf>
    <xf numFmtId="0" fontId="8" fillId="0" borderId="32" xfId="0" applyFont="1" applyFill="1" applyBorder="1"/>
    <xf numFmtId="4" fontId="8" fillId="8" borderId="81" xfId="0" applyNumberFormat="1" applyFont="1" applyFill="1" applyBorder="1"/>
    <xf numFmtId="4" fontId="4" fillId="0" borderId="53" xfId="0" applyNumberFormat="1" applyFont="1" applyFill="1" applyBorder="1" applyAlignment="1">
      <alignment horizontal="right"/>
    </xf>
    <xf numFmtId="4" fontId="4" fillId="0" borderId="52" xfId="0" applyNumberFormat="1" applyFont="1" applyFill="1" applyBorder="1" applyAlignment="1">
      <alignment horizontal="right"/>
    </xf>
    <xf numFmtId="0" fontId="4" fillId="0" borderId="52" xfId="0" applyFont="1" applyFill="1" applyBorder="1"/>
    <xf numFmtId="0" fontId="8" fillId="0" borderId="83" xfId="0" applyFont="1" applyFill="1" applyBorder="1"/>
    <xf numFmtId="0" fontId="3" fillId="0" borderId="84" xfId="0" applyNumberFormat="1" applyFont="1" applyFill="1" applyBorder="1" applyAlignment="1">
      <alignment horizontal="left"/>
    </xf>
    <xf numFmtId="0" fontId="11" fillId="0" borderId="52" xfId="0" applyFont="1" applyFill="1" applyBorder="1"/>
    <xf numFmtId="4" fontId="10" fillId="0" borderId="83" xfId="0" applyNumberFormat="1" applyFont="1" applyFill="1" applyBorder="1"/>
    <xf numFmtId="0" fontId="8" fillId="0" borderId="22" xfId="0" applyNumberFormat="1" applyFont="1" applyFill="1" applyBorder="1" applyAlignment="1">
      <alignment horizontal="right"/>
    </xf>
    <xf numFmtId="0" fontId="8" fillId="0" borderId="23" xfId="0" applyNumberFormat="1" applyFont="1" applyFill="1" applyBorder="1" applyAlignment="1">
      <alignment horizontal="right"/>
    </xf>
    <xf numFmtId="4" fontId="11" fillId="0" borderId="33" xfId="1" applyNumberFormat="1" applyFont="1" applyFill="1" applyBorder="1"/>
    <xf numFmtId="4" fontId="6" fillId="0" borderId="33" xfId="0" applyNumberFormat="1" applyFont="1" applyFill="1" applyBorder="1" applyAlignment="1">
      <alignment horizontal="right"/>
    </xf>
    <xf numFmtId="4" fontId="11" fillId="0" borderId="35" xfId="0" applyNumberFormat="1" applyFont="1" applyFill="1" applyBorder="1"/>
    <xf numFmtId="4" fontId="11" fillId="2" borderId="7" xfId="0" applyNumberFormat="1" applyFont="1" applyFill="1" applyBorder="1" applyAlignment="1">
      <alignment horizontal="right"/>
    </xf>
    <xf numFmtId="4" fontId="8" fillId="4" borderId="41" xfId="0" applyNumberFormat="1" applyFont="1" applyFill="1" applyBorder="1"/>
    <xf numFmtId="4" fontId="8" fillId="3" borderId="63" xfId="0" applyNumberFormat="1" applyFont="1" applyFill="1" applyBorder="1"/>
    <xf numFmtId="4" fontId="8" fillId="0" borderId="82" xfId="0" applyNumberFormat="1" applyFont="1" applyFill="1" applyBorder="1"/>
    <xf numFmtId="4" fontId="11" fillId="0" borderId="80" xfId="0" applyNumberFormat="1" applyFont="1" applyFill="1" applyBorder="1"/>
    <xf numFmtId="4" fontId="11" fillId="0" borderId="70" xfId="0" applyNumberFormat="1" applyFont="1" applyFill="1" applyBorder="1"/>
    <xf numFmtId="4" fontId="8" fillId="3" borderId="81" xfId="0" applyNumberFormat="1" applyFont="1" applyFill="1" applyBorder="1"/>
    <xf numFmtId="4" fontId="8" fillId="0" borderId="67" xfId="0" applyNumberFormat="1" applyFont="1" applyFill="1" applyBorder="1"/>
    <xf numFmtId="4" fontId="8" fillId="3" borderId="68" xfId="0" applyNumberFormat="1" applyFont="1" applyFill="1" applyBorder="1"/>
    <xf numFmtId="0" fontId="10" fillId="2" borderId="70" xfId="0" applyFont="1" applyFill="1" applyBorder="1"/>
    <xf numFmtId="0" fontId="10" fillId="2" borderId="69" xfId="0" applyFont="1" applyFill="1" applyBorder="1"/>
    <xf numFmtId="0" fontId="8" fillId="2" borderId="69" xfId="0" applyFont="1" applyFill="1" applyBorder="1"/>
    <xf numFmtId="4" fontId="11" fillId="2" borderId="80" xfId="0" applyNumberFormat="1" applyFont="1" applyFill="1" applyBorder="1" applyAlignment="1">
      <alignment horizontal="right"/>
    </xf>
    <xf numFmtId="4" fontId="8" fillId="4" borderId="63" xfId="0" applyNumberFormat="1" applyFont="1" applyFill="1" applyBorder="1"/>
    <xf numFmtId="4" fontId="10" fillId="0" borderId="7" xfId="0" applyNumberFormat="1" applyFont="1" applyFill="1" applyBorder="1" applyAlignment="1">
      <alignment horizontal="right"/>
    </xf>
    <xf numFmtId="4" fontId="10" fillId="0" borderId="25" xfId="0" applyNumberFormat="1" applyFont="1" applyFill="1" applyBorder="1" applyAlignment="1">
      <alignment horizontal="right"/>
    </xf>
    <xf numFmtId="4" fontId="10" fillId="0" borderId="46" xfId="0" applyNumberFormat="1" applyFont="1" applyFill="1" applyBorder="1" applyAlignment="1">
      <alignment horizontal="right"/>
    </xf>
    <xf numFmtId="4" fontId="11" fillId="2" borderId="25" xfId="0" applyNumberFormat="1" applyFont="1" applyFill="1" applyBorder="1" applyAlignment="1">
      <alignment horizontal="right"/>
    </xf>
    <xf numFmtId="4" fontId="8" fillId="4" borderId="41" xfId="0" applyNumberFormat="1" applyFont="1" applyFill="1" applyBorder="1" applyAlignment="1">
      <alignment horizontal="right"/>
    </xf>
    <xf numFmtId="4" fontId="8" fillId="0" borderId="82" xfId="0" applyNumberFormat="1" applyFont="1" applyFill="1" applyBorder="1" applyAlignment="1">
      <alignment horizontal="right"/>
    </xf>
    <xf numFmtId="4" fontId="8" fillId="2" borderId="69" xfId="0" applyNumberFormat="1" applyFont="1" applyFill="1" applyBorder="1" applyAlignment="1">
      <alignment horizontal="right"/>
    </xf>
    <xf numFmtId="4" fontId="8" fillId="0" borderId="80" xfId="0" applyNumberFormat="1" applyFont="1" applyFill="1" applyBorder="1" applyAlignment="1">
      <alignment horizontal="right"/>
    </xf>
    <xf numFmtId="4" fontId="10" fillId="0" borderId="80" xfId="0" applyNumberFormat="1" applyFont="1" applyFill="1" applyBorder="1" applyAlignment="1">
      <alignment horizontal="right"/>
    </xf>
    <xf numFmtId="4" fontId="10" fillId="0" borderId="69" xfId="0" applyNumberFormat="1" applyFont="1" applyFill="1" applyBorder="1" applyAlignment="1">
      <alignment horizontal="right"/>
    </xf>
    <xf numFmtId="4" fontId="10" fillId="0" borderId="71" xfId="0" applyNumberFormat="1" applyFont="1" applyFill="1" applyBorder="1" applyAlignment="1">
      <alignment horizontal="right"/>
    </xf>
    <xf numFmtId="4" fontId="8" fillId="0" borderId="69" xfId="0" applyNumberFormat="1" applyFont="1" applyFill="1" applyBorder="1" applyAlignment="1">
      <alignment horizontal="right"/>
    </xf>
    <xf numFmtId="4" fontId="10" fillId="0" borderId="75" xfId="0" applyNumberFormat="1" applyFont="1" applyFill="1" applyBorder="1" applyAlignment="1">
      <alignment horizontal="right"/>
    </xf>
    <xf numFmtId="4" fontId="8" fillId="2" borderId="68" xfId="0" applyNumberFormat="1" applyFont="1" applyFill="1" applyBorder="1" applyAlignment="1">
      <alignment horizontal="center"/>
    </xf>
    <xf numFmtId="4" fontId="11" fillId="2" borderId="69" xfId="0" applyNumberFormat="1" applyFont="1" applyFill="1" applyBorder="1" applyAlignment="1">
      <alignment horizontal="right"/>
    </xf>
    <xf numFmtId="4" fontId="8" fillId="4" borderId="63" xfId="0" applyNumberFormat="1" applyFont="1" applyFill="1" applyBorder="1" applyAlignment="1">
      <alignment horizontal="right"/>
    </xf>
    <xf numFmtId="4" fontId="11" fillId="2" borderId="46" xfId="0" applyNumberFormat="1" applyFont="1" applyFill="1" applyBorder="1" applyAlignment="1">
      <alignment horizontal="right"/>
    </xf>
    <xf numFmtId="4" fontId="8" fillId="0" borderId="68" xfId="0" applyNumberFormat="1" applyFont="1" applyFill="1" applyBorder="1" applyAlignment="1">
      <alignment horizontal="right"/>
    </xf>
    <xf numFmtId="4" fontId="11" fillId="2" borderId="75" xfId="0" applyNumberFormat="1" applyFont="1" applyFill="1" applyBorder="1" applyAlignment="1">
      <alignment horizontal="right"/>
    </xf>
    <xf numFmtId="4" fontId="11" fillId="0" borderId="83" xfId="0" applyNumberFormat="1" applyFont="1" applyFill="1" applyBorder="1"/>
    <xf numFmtId="4" fontId="8" fillId="4" borderId="81" xfId="0" applyNumberFormat="1" applyFont="1" applyFill="1" applyBorder="1" applyAlignment="1">
      <alignment horizontal="right"/>
    </xf>
    <xf numFmtId="4" fontId="8" fillId="0" borderId="70" xfId="0" applyNumberFormat="1" applyFont="1" applyFill="1" applyBorder="1" applyAlignment="1">
      <alignment horizontal="right"/>
    </xf>
    <xf numFmtId="0" fontId="2" fillId="0" borderId="0" xfId="0" applyFont="1" applyFill="1" applyBorder="1"/>
    <xf numFmtId="4" fontId="6" fillId="0" borderId="33" xfId="1" applyNumberFormat="1" applyFont="1" applyFill="1" applyBorder="1"/>
    <xf numFmtId="0" fontId="10" fillId="0" borderId="0" xfId="0" applyNumberFormat="1" applyFont="1" applyFill="1" applyBorder="1" applyAlignment="1">
      <alignment horizontal="left"/>
    </xf>
    <xf numFmtId="0" fontId="8" fillId="6" borderId="39" xfId="0" applyNumberFormat="1" applyFont="1" applyFill="1" applyBorder="1" applyAlignment="1">
      <alignment horizontal="left"/>
    </xf>
    <xf numFmtId="0" fontId="8" fillId="6" borderId="47" xfId="0" applyFont="1" applyFill="1" applyBorder="1"/>
    <xf numFmtId="0" fontId="8" fillId="6" borderId="40" xfId="0" applyFont="1" applyFill="1" applyBorder="1"/>
    <xf numFmtId="0" fontId="8" fillId="6" borderId="41" xfId="0" applyFont="1" applyFill="1" applyBorder="1"/>
    <xf numFmtId="4" fontId="8" fillId="0" borderId="9" xfId="0" applyNumberFormat="1" applyFont="1" applyFill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4" fontId="8" fillId="6" borderId="61" xfId="1" applyNumberFormat="1" applyFont="1" applyFill="1" applyBorder="1"/>
    <xf numFmtId="0" fontId="8" fillId="0" borderId="14" xfId="0" applyNumberFormat="1" applyFont="1" applyFill="1" applyBorder="1" applyAlignment="1">
      <alignment horizontal="left"/>
    </xf>
    <xf numFmtId="0" fontId="10" fillId="0" borderId="7" xfId="0" applyFont="1" applyFill="1" applyBorder="1"/>
    <xf numFmtId="0" fontId="10" fillId="0" borderId="46" xfId="0" applyFont="1" applyFill="1" applyBorder="1"/>
    <xf numFmtId="0" fontId="8" fillId="6" borderId="45" xfId="0" applyNumberFormat="1" applyFont="1" applyFill="1" applyBorder="1" applyAlignment="1">
      <alignment horizontal="left"/>
    </xf>
    <xf numFmtId="0" fontId="8" fillId="6" borderId="55" xfId="0" applyFont="1" applyFill="1" applyBorder="1"/>
    <xf numFmtId="0" fontId="8" fillId="6" borderId="28" xfId="0" applyFont="1" applyFill="1" applyBorder="1"/>
    <xf numFmtId="0" fontId="8" fillId="6" borderId="64" xfId="0" applyNumberFormat="1" applyFont="1" applyFill="1" applyBorder="1" applyAlignment="1">
      <alignment horizontal="left"/>
    </xf>
    <xf numFmtId="0" fontId="8" fillId="6" borderId="65" xfId="0" applyFont="1" applyFill="1" applyBorder="1"/>
    <xf numFmtId="0" fontId="8" fillId="6" borderId="66" xfId="0" applyFont="1" applyFill="1" applyBorder="1"/>
    <xf numFmtId="0" fontId="8" fillId="6" borderId="59" xfId="0" applyFont="1" applyFill="1" applyBorder="1"/>
    <xf numFmtId="0" fontId="8" fillId="0" borderId="86" xfId="0" applyNumberFormat="1" applyFont="1" applyFill="1" applyBorder="1" applyAlignment="1">
      <alignment horizontal="left"/>
    </xf>
    <xf numFmtId="4" fontId="8" fillId="0" borderId="90" xfId="0" applyNumberFormat="1" applyFont="1" applyFill="1" applyBorder="1" applyAlignment="1">
      <alignment horizontal="right"/>
    </xf>
    <xf numFmtId="4" fontId="10" fillId="2" borderId="0" xfId="0" applyNumberFormat="1" applyFont="1" applyFill="1" applyBorder="1" applyAlignment="1">
      <alignment horizontal="right"/>
    </xf>
    <xf numFmtId="0" fontId="8" fillId="2" borderId="16" xfId="0" applyNumberFormat="1" applyFont="1" applyFill="1" applyBorder="1" applyAlignment="1">
      <alignment horizontal="left"/>
    </xf>
    <xf numFmtId="0" fontId="10" fillId="2" borderId="7" xfId="0" applyFont="1" applyFill="1" applyBorder="1"/>
    <xf numFmtId="4" fontId="8" fillId="0" borderId="20" xfId="0" applyNumberFormat="1" applyFont="1" applyFill="1" applyBorder="1" applyAlignment="1">
      <alignment horizontal="right"/>
    </xf>
    <xf numFmtId="0" fontId="10" fillId="0" borderId="14" xfId="0" applyNumberFormat="1" applyFont="1" applyFill="1" applyBorder="1" applyAlignment="1">
      <alignment horizontal="left"/>
    </xf>
    <xf numFmtId="4" fontId="10" fillId="0" borderId="8" xfId="0" applyNumberFormat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right"/>
    </xf>
    <xf numFmtId="0" fontId="8" fillId="5" borderId="5" xfId="0" applyNumberFormat="1" applyFont="1" applyFill="1" applyBorder="1" applyAlignment="1">
      <alignment horizontal="left"/>
    </xf>
    <xf numFmtId="0" fontId="8" fillId="5" borderId="11" xfId="0" applyFont="1" applyFill="1" applyBorder="1"/>
    <xf numFmtId="0" fontId="8" fillId="5" borderId="6" xfId="0" applyFont="1" applyFill="1" applyBorder="1"/>
    <xf numFmtId="0" fontId="8" fillId="5" borderId="7" xfId="0" applyFont="1" applyFill="1" applyBorder="1"/>
    <xf numFmtId="0" fontId="8" fillId="0" borderId="52" xfId="0" applyFont="1" applyFill="1" applyBorder="1"/>
    <xf numFmtId="4" fontId="8" fillId="0" borderId="52" xfId="1" applyNumberFormat="1" applyFont="1" applyFill="1" applyBorder="1"/>
    <xf numFmtId="4" fontId="8" fillId="0" borderId="0" xfId="1" applyNumberFormat="1" applyFont="1" applyFill="1" applyBorder="1"/>
    <xf numFmtId="0" fontId="10" fillId="0" borderId="25" xfId="0" applyFont="1" applyFill="1" applyBorder="1"/>
    <xf numFmtId="0" fontId="8" fillId="5" borderId="1" xfId="0" applyNumberFormat="1" applyFont="1" applyFill="1" applyBorder="1" applyAlignment="1">
      <alignment horizontal="left"/>
    </xf>
    <xf numFmtId="0" fontId="8" fillId="5" borderId="2" xfId="0" applyFont="1" applyFill="1" applyBorder="1"/>
    <xf numFmtId="0" fontId="10" fillId="0" borderId="23" xfId="0" applyFont="1" applyFill="1" applyBorder="1" applyAlignment="1">
      <alignment horizontal="center"/>
    </xf>
    <xf numFmtId="4" fontId="10" fillId="0" borderId="0" xfId="1" applyNumberFormat="1" applyFont="1" applyFill="1" applyBorder="1"/>
    <xf numFmtId="4" fontId="19" fillId="0" borderId="0" xfId="1" applyNumberFormat="1" applyFont="1" applyFill="1" applyBorder="1"/>
    <xf numFmtId="4" fontId="8" fillId="0" borderId="8" xfId="1" applyNumberFormat="1" applyFont="1" applyFill="1" applyBorder="1"/>
    <xf numFmtId="0" fontId="8" fillId="0" borderId="18" xfId="0" applyNumberFormat="1" applyFont="1" applyFill="1" applyBorder="1" applyAlignment="1">
      <alignment horizontal="left"/>
    </xf>
    <xf numFmtId="0" fontId="8" fillId="0" borderId="19" xfId="0" applyFont="1" applyFill="1" applyBorder="1"/>
    <xf numFmtId="0" fontId="20" fillId="0" borderId="0" xfId="0" applyFont="1" applyFill="1" applyBorder="1"/>
    <xf numFmtId="0" fontId="20" fillId="0" borderId="17" xfId="0" applyFont="1" applyFill="1" applyBorder="1"/>
    <xf numFmtId="4" fontId="19" fillId="0" borderId="0" xfId="0" applyNumberFormat="1" applyFont="1" applyFill="1" applyBorder="1" applyAlignment="1">
      <alignment horizontal="right"/>
    </xf>
    <xf numFmtId="0" fontId="8" fillId="0" borderId="11" xfId="0" applyFont="1" applyFill="1" applyBorder="1"/>
    <xf numFmtId="0" fontId="8" fillId="5" borderId="87" xfId="0" applyNumberFormat="1" applyFont="1" applyFill="1" applyBorder="1" applyAlignment="1">
      <alignment horizontal="left"/>
    </xf>
    <xf numFmtId="0" fontId="8" fillId="5" borderId="88" xfId="0" applyFont="1" applyFill="1" applyBorder="1"/>
    <xf numFmtId="4" fontId="18" fillId="0" borderId="0" xfId="1" applyNumberFormat="1" applyFont="1" applyFill="1" applyBorder="1"/>
    <xf numFmtId="0" fontId="8" fillId="5" borderId="39" xfId="0" applyNumberFormat="1" applyFont="1" applyFill="1" applyBorder="1" applyAlignment="1">
      <alignment horizontal="left"/>
    </xf>
    <xf numFmtId="0" fontId="8" fillId="5" borderId="40" xfId="0" applyFont="1" applyFill="1" applyBorder="1"/>
    <xf numFmtId="0" fontId="8" fillId="0" borderId="60" xfId="0" applyNumberFormat="1" applyFont="1" applyFill="1" applyBorder="1" applyAlignment="1">
      <alignment horizontal="left"/>
    </xf>
    <xf numFmtId="4" fontId="8" fillId="0" borderId="32" xfId="1" applyNumberFormat="1" applyFont="1" applyFill="1" applyBorder="1"/>
    <xf numFmtId="0" fontId="8" fillId="0" borderId="36" xfId="0" applyNumberFormat="1" applyFont="1" applyFill="1" applyBorder="1" applyAlignment="1">
      <alignment horizontal="left"/>
    </xf>
    <xf numFmtId="4" fontId="8" fillId="0" borderId="23" xfId="1" applyNumberFormat="1" applyFont="1" applyFill="1" applyBorder="1"/>
    <xf numFmtId="0" fontId="8" fillId="0" borderId="77" xfId="0" applyFont="1" applyFill="1" applyBorder="1"/>
    <xf numFmtId="0" fontId="8" fillId="0" borderId="78" xfId="0" applyFont="1" applyFill="1" applyBorder="1"/>
    <xf numFmtId="0" fontId="10" fillId="0" borderId="26" xfId="0" applyNumberFormat="1" applyFont="1" applyFill="1" applyBorder="1" applyAlignment="1">
      <alignment horizontal="left"/>
    </xf>
    <xf numFmtId="4" fontId="10" fillId="0" borderId="8" xfId="1" applyNumberFormat="1" applyFont="1" applyFill="1" applyBorder="1"/>
    <xf numFmtId="4" fontId="10" fillId="0" borderId="0" xfId="0" applyNumberFormat="1" applyFont="1" applyFill="1" applyBorder="1" applyAlignment="1">
      <alignment horizontal="right"/>
    </xf>
    <xf numFmtId="4" fontId="10" fillId="0" borderId="33" xfId="0" applyNumberFormat="1" applyFont="1" applyFill="1" applyBorder="1" applyAlignment="1">
      <alignment horizontal="right"/>
    </xf>
    <xf numFmtId="4" fontId="10" fillId="0" borderId="0" xfId="0" applyNumberFormat="1" applyFont="1"/>
    <xf numFmtId="0" fontId="10" fillId="0" borderId="50" xfId="0" applyNumberFormat="1" applyFont="1" applyFill="1" applyBorder="1" applyAlignment="1">
      <alignment horizontal="left"/>
    </xf>
    <xf numFmtId="0" fontId="10" fillId="0" borderId="51" xfId="0" applyFont="1" applyFill="1" applyBorder="1"/>
    <xf numFmtId="0" fontId="10" fillId="0" borderId="52" xfId="0" applyFont="1" applyFill="1" applyBorder="1"/>
    <xf numFmtId="0" fontId="10" fillId="0" borderId="53" xfId="0" applyFont="1" applyFill="1" applyBorder="1"/>
    <xf numFmtId="4" fontId="8" fillId="2" borderId="13" xfId="0" applyNumberFormat="1" applyFont="1" applyFill="1" applyBorder="1" applyAlignment="1">
      <alignment horizontal="right"/>
    </xf>
    <xf numFmtId="0" fontId="10" fillId="0" borderId="27" xfId="0" applyNumberFormat="1" applyFont="1" applyFill="1" applyBorder="1" applyAlignment="1">
      <alignment horizontal="left"/>
    </xf>
    <xf numFmtId="0" fontId="8" fillId="5" borderId="47" xfId="0" applyFont="1" applyFill="1" applyBorder="1"/>
    <xf numFmtId="0" fontId="8" fillId="5" borderId="41" xfId="0" applyFont="1" applyFill="1" applyBorder="1"/>
    <xf numFmtId="0" fontId="8" fillId="0" borderId="30" xfId="0" applyNumberFormat="1" applyFont="1" applyFill="1" applyBorder="1" applyAlignment="1">
      <alignment horizontal="left"/>
    </xf>
    <xf numFmtId="0" fontId="8" fillId="0" borderId="31" xfId="0" applyFont="1" applyFill="1" applyBorder="1"/>
    <xf numFmtId="4" fontId="8" fillId="0" borderId="10" xfId="0" applyNumberFormat="1" applyFont="1" applyFill="1" applyBorder="1"/>
    <xf numFmtId="4" fontId="8" fillId="2" borderId="10" xfId="0" applyNumberFormat="1" applyFont="1" applyFill="1" applyBorder="1" applyAlignment="1">
      <alignment horizontal="right"/>
    </xf>
    <xf numFmtId="0" fontId="8" fillId="2" borderId="4" xfId="0" applyNumberFormat="1" applyFont="1" applyFill="1" applyBorder="1" applyAlignment="1">
      <alignment horizontal="left"/>
    </xf>
    <xf numFmtId="0" fontId="8" fillId="0" borderId="4" xfId="0" applyNumberFormat="1" applyFont="1" applyFill="1" applyBorder="1" applyAlignment="1">
      <alignment horizontal="right"/>
    </xf>
    <xf numFmtId="0" fontId="21" fillId="0" borderId="28" xfId="0" applyFont="1" applyFill="1" applyBorder="1"/>
    <xf numFmtId="0" fontId="8" fillId="0" borderId="28" xfId="0" applyFont="1" applyFill="1" applyBorder="1"/>
    <xf numFmtId="4" fontId="8" fillId="0" borderId="0" xfId="0" applyNumberFormat="1" applyFont="1"/>
    <xf numFmtId="4" fontId="18" fillId="0" borderId="0" xfId="0" applyNumberFormat="1" applyFont="1" applyFill="1" applyBorder="1" applyAlignment="1">
      <alignment horizontal="right"/>
    </xf>
    <xf numFmtId="4" fontId="8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Border="1" applyAlignment="1">
      <alignment horizontal="left"/>
    </xf>
    <xf numFmtId="0" fontId="10" fillId="0" borderId="0" xfId="0" applyFont="1"/>
    <xf numFmtId="4" fontId="8" fillId="0" borderId="23" xfId="0" applyNumberFormat="1" applyFont="1" applyBorder="1"/>
    <xf numFmtId="4" fontId="10" fillId="0" borderId="0" xfId="0" applyNumberFormat="1" applyFont="1" applyBorder="1"/>
    <xf numFmtId="4" fontId="10" fillId="0" borderId="17" xfId="0" applyNumberFormat="1" applyFont="1" applyBorder="1"/>
    <xf numFmtId="4" fontId="10" fillId="0" borderId="23" xfId="0" applyNumberFormat="1" applyFont="1" applyBorder="1"/>
    <xf numFmtId="0" fontId="10" fillId="0" borderId="0" xfId="0" applyFont="1" applyBorder="1"/>
    <xf numFmtId="4" fontId="8" fillId="0" borderId="92" xfId="1" applyNumberFormat="1" applyFont="1" applyFill="1" applyBorder="1"/>
    <xf numFmtId="0" fontId="8" fillId="0" borderId="92" xfId="0" applyFont="1" applyFill="1" applyBorder="1"/>
    <xf numFmtId="4" fontId="10" fillId="0" borderId="23" xfId="0" applyNumberFormat="1" applyFont="1" applyBorder="1" applyAlignment="1">
      <alignment horizontal="center" wrapText="1"/>
    </xf>
    <xf numFmtId="0" fontId="10" fillId="0" borderId="23" xfId="0" applyNumberFormat="1" applyFont="1" applyFill="1" applyBorder="1" applyAlignment="1">
      <alignment horizontal="center" wrapText="1"/>
    </xf>
    <xf numFmtId="4" fontId="10" fillId="0" borderId="5" xfId="1" applyNumberFormat="1" applyFont="1" applyFill="1" applyBorder="1"/>
    <xf numFmtId="4" fontId="8" fillId="5" borderId="39" xfId="1" applyNumberFormat="1" applyFont="1" applyFill="1" applyBorder="1"/>
    <xf numFmtId="4" fontId="8" fillId="2" borderId="5" xfId="0" applyNumberFormat="1" applyFont="1" applyFill="1" applyBorder="1" applyAlignment="1">
      <alignment horizontal="right"/>
    </xf>
    <xf numFmtId="4" fontId="10" fillId="2" borderId="5" xfId="1" applyNumberFormat="1" applyFont="1" applyFill="1" applyBorder="1"/>
    <xf numFmtId="0" fontId="8" fillId="0" borderId="89" xfId="0" applyFont="1" applyFill="1" applyBorder="1"/>
    <xf numFmtId="0" fontId="8" fillId="9" borderId="0" xfId="0" applyNumberFormat="1" applyFont="1" applyFill="1" applyBorder="1" applyAlignment="1">
      <alignment horizontal="left"/>
    </xf>
    <xf numFmtId="4" fontId="8" fillId="9" borderId="0" xfId="1" applyNumberFormat="1" applyFont="1" applyFill="1" applyBorder="1"/>
    <xf numFmtId="4" fontId="8" fillId="9" borderId="15" xfId="1" applyNumberFormat="1" applyFont="1" applyFill="1" applyBorder="1"/>
    <xf numFmtId="0" fontId="10" fillId="9" borderId="15" xfId="0" applyFont="1" applyFill="1" applyBorder="1"/>
    <xf numFmtId="0" fontId="8" fillId="4" borderId="95" xfId="0" applyFont="1" applyFill="1" applyBorder="1"/>
    <xf numFmtId="0" fontId="8" fillId="4" borderId="92" xfId="0" applyFont="1" applyFill="1" applyBorder="1"/>
    <xf numFmtId="4" fontId="8" fillId="8" borderId="70" xfId="0" applyNumberFormat="1" applyFont="1" applyFill="1" applyBorder="1"/>
    <xf numFmtId="4" fontId="8" fillId="4" borderId="74" xfId="0" applyNumberFormat="1" applyFont="1" applyFill="1" applyBorder="1"/>
    <xf numFmtId="0" fontId="4" fillId="0" borderId="15" xfId="0" applyFont="1" applyFill="1" applyBorder="1"/>
    <xf numFmtId="0" fontId="5" fillId="5" borderId="15" xfId="0" applyFont="1" applyFill="1" applyBorder="1"/>
    <xf numFmtId="4" fontId="8" fillId="0" borderId="15" xfId="0" applyNumberFormat="1" applyFont="1" applyFill="1" applyBorder="1"/>
    <xf numFmtId="4" fontId="5" fillId="0" borderId="15" xfId="0" applyNumberFormat="1" applyFont="1" applyFill="1" applyBorder="1"/>
    <xf numFmtId="0" fontId="3" fillId="0" borderId="15" xfId="0" applyFont="1" applyFill="1" applyBorder="1"/>
    <xf numFmtId="0" fontId="10" fillId="0" borderId="15" xfId="0" applyFont="1" applyFill="1" applyBorder="1"/>
    <xf numFmtId="0" fontId="8" fillId="9" borderId="0" xfId="0" applyFont="1" applyFill="1" applyBorder="1" applyAlignment="1">
      <alignment horizontal="left"/>
    </xf>
    <xf numFmtId="0" fontId="4" fillId="0" borderId="62" xfId="0" applyFont="1" applyFill="1" applyBorder="1" applyAlignment="1">
      <alignment horizontal="center"/>
    </xf>
    <xf numFmtId="0" fontId="10" fillId="0" borderId="20" xfId="0" applyFont="1" applyFill="1" applyBorder="1"/>
    <xf numFmtId="0" fontId="10" fillId="0" borderId="73" xfId="0" applyFont="1" applyFill="1" applyBorder="1"/>
    <xf numFmtId="0" fontId="8" fillId="0" borderId="10" xfId="0" applyFont="1" applyFill="1" applyBorder="1"/>
    <xf numFmtId="4" fontId="8" fillId="0" borderId="97" xfId="0" applyNumberFormat="1" applyFont="1" applyFill="1" applyBorder="1"/>
    <xf numFmtId="4" fontId="8" fillId="0" borderId="20" xfId="0" applyNumberFormat="1" applyFont="1" applyFill="1" applyBorder="1"/>
    <xf numFmtId="0" fontId="10" fillId="2" borderId="20" xfId="0" applyFont="1" applyFill="1" applyBorder="1"/>
    <xf numFmtId="0" fontId="10" fillId="2" borderId="10" xfId="0" applyFont="1" applyFill="1" applyBorder="1"/>
    <xf numFmtId="0" fontId="8" fillId="2" borderId="33" xfId="0" applyFont="1" applyFill="1" applyBorder="1"/>
    <xf numFmtId="4" fontId="8" fillId="0" borderId="97" xfId="0" applyNumberFormat="1" applyFont="1" applyFill="1" applyBorder="1" applyAlignment="1">
      <alignment horizontal="right"/>
    </xf>
    <xf numFmtId="4" fontId="8" fillId="0" borderId="33" xfId="0" applyNumberFormat="1" applyFont="1" applyFill="1" applyBorder="1" applyAlignment="1">
      <alignment horizontal="right"/>
    </xf>
    <xf numFmtId="4" fontId="10" fillId="0" borderId="73" xfId="0" applyNumberFormat="1" applyFont="1" applyFill="1" applyBorder="1" applyAlignment="1">
      <alignment horizontal="right"/>
    </xf>
    <xf numFmtId="4" fontId="8" fillId="0" borderId="73" xfId="0" applyNumberFormat="1" applyFont="1" applyFill="1" applyBorder="1"/>
    <xf numFmtId="4" fontId="8" fillId="2" borderId="57" xfId="0" applyNumberFormat="1" applyFont="1" applyFill="1" applyBorder="1" applyAlignment="1">
      <alignment horizontal="center"/>
    </xf>
    <xf numFmtId="4" fontId="4" fillId="8" borderId="93" xfId="0" applyNumberFormat="1" applyFont="1" applyFill="1" applyBorder="1"/>
    <xf numFmtId="4" fontId="4" fillId="8" borderId="75" xfId="0" applyNumberFormat="1" applyFont="1" applyFill="1" applyBorder="1"/>
    <xf numFmtId="0" fontId="8" fillId="0" borderId="84" xfId="0" applyNumberFormat="1" applyFont="1" applyFill="1" applyBorder="1" applyAlignment="1">
      <alignment horizontal="left"/>
    </xf>
    <xf numFmtId="0" fontId="8" fillId="0" borderId="92" xfId="0" applyNumberFormat="1" applyFont="1" applyFill="1" applyBorder="1" applyAlignment="1">
      <alignment horizontal="left"/>
    </xf>
    <xf numFmtId="4" fontId="8" fillId="2" borderId="98" xfId="0" applyNumberFormat="1" applyFont="1" applyFill="1" applyBorder="1" applyAlignment="1">
      <alignment horizontal="right"/>
    </xf>
    <xf numFmtId="4" fontId="10" fillId="9" borderId="0" xfId="0" applyNumberFormat="1" applyFont="1" applyFill="1" applyBorder="1"/>
    <xf numFmtId="0" fontId="10" fillId="9" borderId="0" xfId="0" applyFont="1" applyFill="1" applyBorder="1"/>
    <xf numFmtId="0" fontId="10" fillId="5" borderId="0" xfId="0" applyFont="1" applyFill="1"/>
    <xf numFmtId="4" fontId="4" fillId="7" borderId="33" xfId="1" applyNumberFormat="1" applyFont="1" applyFill="1" applyBorder="1"/>
    <xf numFmtId="4" fontId="4" fillId="8" borderId="93" xfId="1" applyNumberFormat="1" applyFont="1" applyFill="1" applyBorder="1"/>
    <xf numFmtId="4" fontId="4" fillId="0" borderId="33" xfId="1" applyNumberFormat="1" applyFont="1" applyFill="1" applyBorder="1"/>
    <xf numFmtId="4" fontId="4" fillId="8" borderId="33" xfId="1" applyNumberFormat="1" applyFont="1" applyFill="1" applyBorder="1"/>
    <xf numFmtId="4" fontId="8" fillId="0" borderId="5" xfId="0" applyNumberFormat="1" applyFont="1" applyFill="1" applyBorder="1" applyAlignment="1">
      <alignment horizontal="right"/>
    </xf>
    <xf numFmtId="4" fontId="10" fillId="0" borderId="28" xfId="0" applyNumberFormat="1" applyFont="1" applyFill="1" applyBorder="1" applyAlignment="1">
      <alignment horizontal="right"/>
    </xf>
    <xf numFmtId="0" fontId="8" fillId="4" borderId="89" xfId="0" applyFont="1" applyFill="1" applyBorder="1"/>
    <xf numFmtId="4" fontId="8" fillId="4" borderId="100" xfId="0" applyNumberFormat="1" applyFont="1" applyFill="1" applyBorder="1" applyAlignment="1">
      <alignment horizontal="right"/>
    </xf>
    <xf numFmtId="4" fontId="10" fillId="0" borderId="54" xfId="1" applyNumberFormat="1" applyFont="1" applyFill="1" applyBorder="1"/>
    <xf numFmtId="4" fontId="8" fillId="0" borderId="75" xfId="0" applyNumberFormat="1" applyFont="1" applyFill="1" applyBorder="1" applyAlignment="1">
      <alignment horizontal="right"/>
    </xf>
    <xf numFmtId="4" fontId="8" fillId="0" borderId="50" xfId="0" applyNumberFormat="1" applyFont="1" applyFill="1" applyBorder="1" applyAlignment="1">
      <alignment horizontal="right"/>
    </xf>
    <xf numFmtId="4" fontId="8" fillId="0" borderId="54" xfId="0" applyNumberFormat="1" applyFont="1" applyFill="1" applyBorder="1" applyAlignment="1">
      <alignment horizontal="right"/>
    </xf>
    <xf numFmtId="0" fontId="8" fillId="4" borderId="1" xfId="0" applyNumberFormat="1" applyFont="1" applyFill="1" applyBorder="1" applyAlignment="1">
      <alignment horizontal="left"/>
    </xf>
    <xf numFmtId="4" fontId="8" fillId="4" borderId="1" xfId="0" applyNumberFormat="1" applyFont="1" applyFill="1" applyBorder="1"/>
    <xf numFmtId="4" fontId="4" fillId="8" borderId="58" xfId="1" applyNumberFormat="1" applyFont="1" applyFill="1" applyBorder="1"/>
    <xf numFmtId="0" fontId="4" fillId="0" borderId="34" xfId="0" applyFont="1" applyFill="1" applyBorder="1"/>
    <xf numFmtId="4" fontId="4" fillId="0" borderId="34" xfId="0" applyNumberFormat="1" applyFont="1" applyFill="1" applyBorder="1"/>
    <xf numFmtId="4" fontId="4" fillId="0" borderId="56" xfId="0" applyNumberFormat="1" applyFont="1" applyFill="1" applyBorder="1"/>
    <xf numFmtId="4" fontId="4" fillId="0" borderId="96" xfId="0" applyNumberFormat="1" applyFont="1" applyFill="1" applyBorder="1"/>
    <xf numFmtId="0" fontId="17" fillId="0" borderId="34" xfId="0" applyFont="1" applyFill="1" applyBorder="1"/>
    <xf numFmtId="0" fontId="3" fillId="0" borderId="56" xfId="0" applyFont="1" applyFill="1" applyBorder="1"/>
    <xf numFmtId="0" fontId="3" fillId="0" borderId="92" xfId="0" applyFont="1" applyFill="1" applyBorder="1"/>
    <xf numFmtId="4" fontId="5" fillId="0" borderId="95" xfId="0" applyNumberFormat="1" applyFont="1" applyFill="1" applyBorder="1"/>
    <xf numFmtId="0" fontId="3" fillId="0" borderId="96" xfId="0" applyFont="1" applyFill="1" applyBorder="1"/>
    <xf numFmtId="4" fontId="4" fillId="8" borderId="61" xfId="1" applyNumberFormat="1" applyFont="1" applyFill="1" applyBorder="1"/>
    <xf numFmtId="4" fontId="4" fillId="8" borderId="85" xfId="1" applyNumberFormat="1" applyFont="1" applyFill="1" applyBorder="1"/>
    <xf numFmtId="4" fontId="8" fillId="0" borderId="21" xfId="0" applyNumberFormat="1" applyFont="1" applyFill="1" applyBorder="1"/>
    <xf numFmtId="4" fontId="4" fillId="7" borderId="85" xfId="1" applyNumberFormat="1" applyFont="1" applyFill="1" applyBorder="1"/>
    <xf numFmtId="4" fontId="8" fillId="0" borderId="99" xfId="0" applyNumberFormat="1" applyFont="1" applyFill="1" applyBorder="1"/>
    <xf numFmtId="4" fontId="4" fillId="7" borderId="75" xfId="1" applyNumberFormat="1" applyFont="1" applyFill="1" applyBorder="1"/>
    <xf numFmtId="4" fontId="8" fillId="0" borderId="101" xfId="0" applyNumberFormat="1" applyFont="1" applyFill="1" applyBorder="1"/>
    <xf numFmtId="4" fontId="4" fillId="7" borderId="20" xfId="1" applyNumberFormat="1" applyFont="1" applyFill="1" applyBorder="1"/>
    <xf numFmtId="0" fontId="8" fillId="0" borderId="96" xfId="0" applyFont="1" applyFill="1" applyBorder="1"/>
    <xf numFmtId="4" fontId="8" fillId="0" borderId="37" xfId="0" applyNumberFormat="1" applyFont="1" applyFill="1" applyBorder="1"/>
    <xf numFmtId="4" fontId="8" fillId="0" borderId="50" xfId="0" applyNumberFormat="1" applyFont="1" applyFill="1" applyBorder="1"/>
    <xf numFmtId="4" fontId="11" fillId="0" borderId="70" xfId="1" applyNumberFormat="1" applyFont="1" applyFill="1" applyBorder="1"/>
    <xf numFmtId="0" fontId="4" fillId="0" borderId="20" xfId="0" applyFont="1" applyFill="1" applyBorder="1"/>
    <xf numFmtId="0" fontId="8" fillId="2" borderId="32" xfId="0" applyNumberFormat="1" applyFont="1" applyFill="1" applyBorder="1" applyAlignment="1">
      <alignment horizontal="left"/>
    </xf>
    <xf numFmtId="0" fontId="8" fillId="2" borderId="32" xfId="0" applyFont="1" applyFill="1" applyBorder="1"/>
    <xf numFmtId="4" fontId="10" fillId="0" borderId="32" xfId="0" applyNumberFormat="1" applyFont="1" applyBorder="1"/>
    <xf numFmtId="0" fontId="8" fillId="0" borderId="0" xfId="0" applyFont="1"/>
    <xf numFmtId="4" fontId="10" fillId="0" borderId="45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0" fontId="10" fillId="0" borderId="35" xfId="0" applyFont="1" applyBorder="1"/>
    <xf numFmtId="0" fontId="10" fillId="0" borderId="89" xfId="0" applyFont="1" applyBorder="1"/>
    <xf numFmtId="4" fontId="8" fillId="0" borderId="102" xfId="1" applyNumberFormat="1" applyFont="1" applyFill="1" applyBorder="1"/>
    <xf numFmtId="0" fontId="10" fillId="0" borderId="10" xfId="0" applyFont="1" applyBorder="1"/>
    <xf numFmtId="0" fontId="10" fillId="0" borderId="33" xfId="0" applyFont="1" applyBorder="1"/>
    <xf numFmtId="4" fontId="10" fillId="0" borderId="74" xfId="0" applyNumberFormat="1" applyFont="1" applyBorder="1"/>
    <xf numFmtId="4" fontId="10" fillId="0" borderId="70" xfId="0" applyNumberFormat="1" applyFont="1" applyBorder="1"/>
    <xf numFmtId="4" fontId="8" fillId="2" borderId="80" xfId="0" applyNumberFormat="1" applyFont="1" applyFill="1" applyBorder="1" applyAlignment="1">
      <alignment horizontal="right"/>
    </xf>
    <xf numFmtId="0" fontId="8" fillId="5" borderId="34" xfId="0" applyFont="1" applyFill="1" applyBorder="1"/>
    <xf numFmtId="0" fontId="8" fillId="5" borderId="48" xfId="0" applyFont="1" applyFill="1" applyBorder="1"/>
    <xf numFmtId="0" fontId="8" fillId="5" borderId="3" xfId="0" applyFont="1" applyFill="1" applyBorder="1"/>
    <xf numFmtId="4" fontId="8" fillId="5" borderId="68" xfId="1" applyNumberFormat="1" applyFont="1" applyFill="1" applyBorder="1"/>
    <xf numFmtId="4" fontId="8" fillId="0" borderId="80" xfId="1" applyNumberFormat="1" applyFont="1" applyFill="1" applyBorder="1"/>
    <xf numFmtId="4" fontId="8" fillId="5" borderId="104" xfId="1" applyNumberFormat="1" applyFont="1" applyFill="1" applyBorder="1"/>
    <xf numFmtId="0" fontId="8" fillId="0" borderId="105" xfId="0" applyNumberFormat="1" applyFont="1" applyFill="1" applyBorder="1" applyAlignment="1">
      <alignment horizontal="left"/>
    </xf>
    <xf numFmtId="0" fontId="10" fillId="0" borderId="20" xfId="0" applyFont="1" applyBorder="1"/>
    <xf numFmtId="0" fontId="10" fillId="0" borderId="7" xfId="0" applyNumberFormat="1" applyFont="1" applyFill="1" applyBorder="1" applyAlignment="1">
      <alignment horizontal="left"/>
    </xf>
    <xf numFmtId="0" fontId="8" fillId="0" borderId="7" xfId="0" applyNumberFormat="1" applyFont="1" applyFill="1" applyBorder="1" applyAlignment="1">
      <alignment horizontal="left"/>
    </xf>
    <xf numFmtId="0" fontId="10" fillId="0" borderId="70" xfId="0" applyFont="1" applyBorder="1"/>
    <xf numFmtId="0" fontId="10" fillId="0" borderId="80" xfId="0" applyFont="1" applyBorder="1"/>
    <xf numFmtId="0" fontId="8" fillId="5" borderId="72" xfId="0" applyNumberFormat="1" applyFont="1" applyFill="1" applyBorder="1" applyAlignment="1">
      <alignment horizontal="left"/>
    </xf>
    <xf numFmtId="0" fontId="8" fillId="5" borderId="49" xfId="0" applyFont="1" applyFill="1" applyBorder="1"/>
    <xf numFmtId="4" fontId="8" fillId="5" borderId="81" xfId="1" applyNumberFormat="1" applyFont="1" applyFill="1" applyBorder="1"/>
    <xf numFmtId="0" fontId="10" fillId="0" borderId="84" xfId="0" applyNumberFormat="1" applyFont="1" applyFill="1" applyBorder="1" applyAlignment="1">
      <alignment horizontal="left"/>
    </xf>
    <xf numFmtId="0" fontId="10" fillId="0" borderId="83" xfId="0" applyFont="1" applyBorder="1"/>
    <xf numFmtId="0" fontId="10" fillId="0" borderId="106" xfId="0" applyFont="1" applyBorder="1"/>
    <xf numFmtId="4" fontId="8" fillId="5" borderId="63" xfId="0" applyNumberFormat="1" applyFont="1" applyFill="1" applyBorder="1" applyAlignment="1">
      <alignment horizontal="right"/>
    </xf>
    <xf numFmtId="4" fontId="8" fillId="0" borderId="71" xfId="0" applyNumberFormat="1" applyFont="1" applyFill="1" applyBorder="1" applyAlignment="1">
      <alignment horizontal="right"/>
    </xf>
    <xf numFmtId="0" fontId="10" fillId="0" borderId="92" xfId="0" applyNumberFormat="1" applyFont="1" applyFill="1" applyBorder="1" applyAlignment="1">
      <alignment horizontal="left"/>
    </xf>
    <xf numFmtId="0" fontId="10" fillId="0" borderId="92" xfId="0" applyFont="1" applyFill="1" applyBorder="1"/>
    <xf numFmtId="4" fontId="10" fillId="0" borderId="92" xfId="1" applyNumberFormat="1" applyFont="1" applyFill="1" applyBorder="1"/>
    <xf numFmtId="0" fontId="8" fillId="5" borderId="42" xfId="0" applyFont="1" applyFill="1" applyBorder="1"/>
    <xf numFmtId="0" fontId="8" fillId="5" borderId="107" xfId="0" applyFont="1" applyFill="1" applyBorder="1"/>
    <xf numFmtId="4" fontId="8" fillId="5" borderId="72" xfId="1" applyNumberFormat="1" applyFont="1" applyFill="1" applyBorder="1"/>
    <xf numFmtId="0" fontId="10" fillId="9" borderId="0" xfId="0" applyFont="1" applyFill="1"/>
    <xf numFmtId="0" fontId="10" fillId="0" borderId="108" xfId="0" applyFont="1" applyBorder="1"/>
    <xf numFmtId="4" fontId="10" fillId="0" borderId="80" xfId="0" applyNumberFormat="1" applyFont="1" applyBorder="1"/>
    <xf numFmtId="0" fontId="10" fillId="0" borderId="17" xfId="0" applyFont="1" applyBorder="1"/>
    <xf numFmtId="4" fontId="8" fillId="0" borderId="17" xfId="0" applyNumberFormat="1" applyFont="1" applyFill="1" applyBorder="1" applyAlignment="1">
      <alignment horizontal="right"/>
    </xf>
    <xf numFmtId="4" fontId="10" fillId="0" borderId="69" xfId="0" applyNumberFormat="1" applyFont="1" applyBorder="1"/>
    <xf numFmtId="4" fontId="8" fillId="6" borderId="63" xfId="0" applyNumberFormat="1" applyFont="1" applyFill="1" applyBorder="1" applyAlignment="1">
      <alignment horizontal="right"/>
    </xf>
    <xf numFmtId="4" fontId="10" fillId="0" borderId="33" xfId="1" applyNumberFormat="1" applyFont="1" applyFill="1" applyBorder="1"/>
    <xf numFmtId="4" fontId="8" fillId="6" borderId="93" xfId="1" applyNumberFormat="1" applyFont="1" applyFill="1" applyBorder="1"/>
    <xf numFmtId="0" fontId="8" fillId="0" borderId="33" xfId="0" applyFont="1" applyFill="1" applyBorder="1"/>
    <xf numFmtId="0" fontId="10" fillId="0" borderId="33" xfId="0" applyFont="1" applyFill="1" applyBorder="1"/>
    <xf numFmtId="0" fontId="8" fillId="6" borderId="93" xfId="0" applyFont="1" applyFill="1" applyBorder="1"/>
    <xf numFmtId="0" fontId="8" fillId="0" borderId="9" xfId="0" applyFont="1" applyFill="1" applyBorder="1"/>
    <xf numFmtId="0" fontId="8" fillId="0" borderId="20" xfId="0" applyFont="1" applyFill="1" applyBorder="1"/>
    <xf numFmtId="0" fontId="10" fillId="0" borderId="85" xfId="0" applyFont="1" applyFill="1" applyBorder="1"/>
    <xf numFmtId="0" fontId="10" fillId="0" borderId="10" xfId="0" applyFont="1" applyFill="1" applyBorder="1"/>
    <xf numFmtId="0" fontId="8" fillId="6" borderId="85" xfId="0" applyFont="1" applyFill="1" applyBorder="1"/>
    <xf numFmtId="0" fontId="8" fillId="6" borderId="109" xfId="0" applyFont="1" applyFill="1" applyBorder="1"/>
    <xf numFmtId="4" fontId="8" fillId="0" borderId="58" xfId="0" applyNumberFormat="1" applyFont="1" applyFill="1" applyBorder="1" applyAlignment="1">
      <alignment horizontal="right"/>
    </xf>
    <xf numFmtId="4" fontId="8" fillId="6" borderId="29" xfId="1" applyNumberFormat="1" applyFont="1" applyFill="1" applyBorder="1"/>
    <xf numFmtId="4" fontId="8" fillId="6" borderId="110" xfId="1" applyNumberFormat="1" applyFont="1" applyFill="1" applyBorder="1"/>
    <xf numFmtId="4" fontId="8" fillId="5" borderId="80" xfId="1" applyNumberFormat="1" applyFont="1" applyFill="1" applyBorder="1"/>
    <xf numFmtId="4" fontId="8" fillId="5" borderId="57" xfId="1" applyNumberFormat="1" applyFont="1" applyFill="1" applyBorder="1"/>
    <xf numFmtId="0" fontId="8" fillId="2" borderId="79" xfId="0" applyFont="1" applyFill="1" applyBorder="1"/>
    <xf numFmtId="0" fontId="8" fillId="5" borderId="57" xfId="0" applyFont="1" applyFill="1" applyBorder="1"/>
    <xf numFmtId="4" fontId="8" fillId="2" borderId="1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4" fontId="8" fillId="2" borderId="76" xfId="0" applyNumberFormat="1" applyFont="1" applyFill="1" applyBorder="1" applyAlignment="1">
      <alignment horizontal="right"/>
    </xf>
    <xf numFmtId="4" fontId="8" fillId="0" borderId="112" xfId="1" applyNumberFormat="1" applyFont="1" applyFill="1" applyBorder="1"/>
    <xf numFmtId="4" fontId="8" fillId="0" borderId="33" xfId="1" applyNumberFormat="1" applyFont="1" applyFill="1" applyBorder="1"/>
    <xf numFmtId="0" fontId="8" fillId="0" borderId="102" xfId="0" applyFont="1" applyFill="1" applyBorder="1"/>
    <xf numFmtId="0" fontId="8" fillId="2" borderId="10" xfId="0" applyFont="1" applyFill="1" applyBorder="1"/>
    <xf numFmtId="0" fontId="8" fillId="5" borderId="93" xfId="0" applyFont="1" applyFill="1" applyBorder="1"/>
    <xf numFmtId="0" fontId="8" fillId="0" borderId="79" xfId="0" applyFont="1" applyFill="1" applyBorder="1"/>
    <xf numFmtId="0" fontId="10" fillId="0" borderId="23" xfId="0" applyFont="1" applyBorder="1"/>
    <xf numFmtId="0" fontId="8" fillId="10" borderId="1" xfId="0" applyNumberFormat="1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4" fontId="8" fillId="10" borderId="68" xfId="0" applyNumberFormat="1" applyFont="1" applyFill="1" applyBorder="1" applyAlignment="1">
      <alignment horizontal="center" wrapText="1"/>
    </xf>
    <xf numFmtId="0" fontId="8" fillId="10" borderId="22" xfId="0" applyNumberFormat="1" applyFont="1" applyFill="1" applyBorder="1" applyAlignment="1">
      <alignment horizontal="center" wrapText="1"/>
    </xf>
    <xf numFmtId="0" fontId="8" fillId="10" borderId="57" xfId="0" applyFont="1" applyFill="1" applyBorder="1" applyAlignment="1">
      <alignment horizontal="center"/>
    </xf>
    <xf numFmtId="4" fontId="8" fillId="10" borderId="23" xfId="0" applyNumberFormat="1" applyFont="1" applyFill="1" applyBorder="1" applyAlignment="1">
      <alignment horizontal="center" wrapText="1"/>
    </xf>
    <xf numFmtId="0" fontId="8" fillId="10" borderId="2" xfId="0" applyFont="1" applyFill="1" applyBorder="1"/>
    <xf numFmtId="0" fontId="8" fillId="10" borderId="2" xfId="0" applyFont="1" applyFill="1" applyBorder="1" applyAlignment="1">
      <alignment wrapText="1"/>
    </xf>
    <xf numFmtId="4" fontId="8" fillId="10" borderId="68" xfId="0" applyNumberFormat="1" applyFont="1" applyFill="1" applyBorder="1" applyAlignment="1">
      <alignment horizontal="center"/>
    </xf>
    <xf numFmtId="4" fontId="8" fillId="0" borderId="102" xfId="0" applyNumberFormat="1" applyFont="1" applyFill="1" applyBorder="1" applyAlignment="1">
      <alignment horizontal="right"/>
    </xf>
    <xf numFmtId="4" fontId="10" fillId="2" borderId="20" xfId="0" applyNumberFormat="1" applyFont="1" applyFill="1" applyBorder="1" applyAlignment="1">
      <alignment horizontal="right"/>
    </xf>
    <xf numFmtId="4" fontId="8" fillId="5" borderId="33" xfId="1" applyNumberFormat="1" applyFont="1" applyFill="1" applyBorder="1"/>
    <xf numFmtId="4" fontId="8" fillId="0" borderId="106" xfId="1" applyNumberFormat="1" applyFont="1" applyFill="1" applyBorder="1"/>
    <xf numFmtId="4" fontId="8" fillId="2" borderId="79" xfId="0" applyNumberFormat="1" applyFont="1" applyFill="1" applyBorder="1" applyAlignment="1">
      <alignment horizontal="right"/>
    </xf>
    <xf numFmtId="0" fontId="10" fillId="0" borderId="97" xfId="0" applyFont="1" applyBorder="1"/>
    <xf numFmtId="4" fontId="10" fillId="2" borderId="80" xfId="1" applyNumberFormat="1" applyFont="1" applyFill="1" applyBorder="1"/>
    <xf numFmtId="4" fontId="8" fillId="5" borderId="63" xfId="1" applyNumberFormat="1" applyFont="1" applyFill="1" applyBorder="1"/>
    <xf numFmtId="4" fontId="10" fillId="0" borderId="113" xfId="0" applyNumberFormat="1" applyFont="1" applyBorder="1"/>
    <xf numFmtId="4" fontId="10" fillId="0" borderId="20" xfId="0" applyNumberFormat="1" applyFont="1" applyBorder="1"/>
    <xf numFmtId="4" fontId="10" fillId="0" borderId="73" xfId="0" applyNumberFormat="1" applyFont="1" applyBorder="1"/>
    <xf numFmtId="4" fontId="10" fillId="9" borderId="7" xfId="0" applyNumberFormat="1" applyFont="1" applyFill="1" applyBorder="1"/>
    <xf numFmtId="4" fontId="8" fillId="0" borderId="0" xfId="0" applyNumberFormat="1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4" fontId="18" fillId="9" borderId="0" xfId="1" applyNumberFormat="1" applyFont="1" applyFill="1" applyBorder="1"/>
    <xf numFmtId="4" fontId="8" fillId="10" borderId="57" xfId="0" applyNumberFormat="1" applyFont="1" applyFill="1" applyBorder="1" applyAlignment="1">
      <alignment horizontal="center" wrapText="1"/>
    </xf>
    <xf numFmtId="4" fontId="10" fillId="0" borderId="10" xfId="0" applyNumberFormat="1" applyFont="1" applyBorder="1"/>
    <xf numFmtId="4" fontId="8" fillId="6" borderId="93" xfId="0" applyNumberFormat="1" applyFont="1" applyFill="1" applyBorder="1" applyAlignment="1">
      <alignment horizontal="right"/>
    </xf>
    <xf numFmtId="4" fontId="8" fillId="6" borderId="85" xfId="1" applyNumberFormat="1" applyFont="1" applyFill="1" applyBorder="1"/>
    <xf numFmtId="4" fontId="8" fillId="6" borderId="109" xfId="1" applyNumberFormat="1" applyFont="1" applyFill="1" applyBorder="1"/>
    <xf numFmtId="4" fontId="8" fillId="0" borderId="9" xfId="1" applyNumberFormat="1" applyFont="1" applyFill="1" applyBorder="1"/>
    <xf numFmtId="4" fontId="8" fillId="0" borderId="73" xfId="1" applyNumberFormat="1" applyFont="1" applyFill="1" applyBorder="1"/>
    <xf numFmtId="4" fontId="10" fillId="5" borderId="0" xfId="0" applyNumberFormat="1" applyFont="1" applyFill="1" applyBorder="1"/>
    <xf numFmtId="4" fontId="19" fillId="9" borderId="0" xfId="0" applyNumberFormat="1" applyFont="1" applyFill="1" applyBorder="1"/>
    <xf numFmtId="0" fontId="10" fillId="0" borderId="4" xfId="0" applyFont="1" applyBorder="1"/>
    <xf numFmtId="0" fontId="8" fillId="0" borderId="111" xfId="0" applyFont="1" applyFill="1" applyBorder="1"/>
    <xf numFmtId="0" fontId="8" fillId="10" borderId="103" xfId="0" applyNumberFormat="1" applyFont="1" applyFill="1" applyBorder="1" applyAlignment="1">
      <alignment horizontal="left"/>
    </xf>
    <xf numFmtId="0" fontId="8" fillId="10" borderId="48" xfId="0" applyFont="1" applyFill="1" applyBorder="1"/>
    <xf numFmtId="4" fontId="8" fillId="0" borderId="0" xfId="0" applyNumberFormat="1" applyFont="1" applyFill="1"/>
    <xf numFmtId="4" fontId="8" fillId="0" borderId="69" xfId="1" applyNumberFormat="1" applyFont="1" applyFill="1" applyBorder="1"/>
    <xf numFmtId="4" fontId="8" fillId="0" borderId="10" xfId="1" applyNumberFormat="1" applyFont="1" applyFill="1" applyBorder="1"/>
    <xf numFmtId="4" fontId="8" fillId="9" borderId="80" xfId="1" applyNumberFormat="1" applyFont="1" applyFill="1" applyBorder="1"/>
    <xf numFmtId="4" fontId="8" fillId="9" borderId="69" xfId="1" applyNumberFormat="1" applyFont="1" applyFill="1" applyBorder="1"/>
    <xf numFmtId="4" fontId="10" fillId="9" borderId="69" xfId="0" applyNumberFormat="1" applyFont="1" applyFill="1" applyBorder="1" applyAlignment="1">
      <alignment horizontal="right"/>
    </xf>
    <xf numFmtId="4" fontId="8" fillId="9" borderId="70" xfId="0" applyNumberFormat="1" applyFont="1" applyFill="1" applyBorder="1" applyAlignment="1">
      <alignment horizontal="right"/>
    </xf>
    <xf numFmtId="4" fontId="8" fillId="9" borderId="80" xfId="0" applyNumberFormat="1" applyFont="1" applyFill="1" applyBorder="1" applyAlignment="1">
      <alignment horizontal="right"/>
    </xf>
    <xf numFmtId="4" fontId="10" fillId="9" borderId="80" xfId="0" applyNumberFormat="1" applyFont="1" applyFill="1" applyBorder="1" applyAlignment="1">
      <alignment horizontal="right"/>
    </xf>
    <xf numFmtId="4" fontId="8" fillId="9" borderId="69" xfId="0" applyNumberFormat="1" applyFont="1" applyFill="1" applyBorder="1" applyAlignment="1">
      <alignment horizontal="right"/>
    </xf>
    <xf numFmtId="4" fontId="10" fillId="9" borderId="80" xfId="1" applyNumberFormat="1" applyFont="1" applyFill="1" applyBorder="1"/>
    <xf numFmtId="4" fontId="10" fillId="9" borderId="33" xfId="1" applyNumberFormat="1" applyFont="1" applyFill="1" applyBorder="1"/>
    <xf numFmtId="4" fontId="10" fillId="9" borderId="33" xfId="0" applyNumberFormat="1" applyFont="1" applyFill="1" applyBorder="1" applyAlignment="1">
      <alignment horizontal="right"/>
    </xf>
    <xf numFmtId="4" fontId="10" fillId="0" borderId="83" xfId="1" applyNumberFormat="1" applyFont="1" applyFill="1" applyBorder="1"/>
    <xf numFmtId="4" fontId="10" fillId="0" borderId="83" xfId="0" applyNumberFormat="1" applyFont="1" applyFill="1" applyBorder="1" applyAlignment="1">
      <alignment horizontal="right"/>
    </xf>
    <xf numFmtId="4" fontId="10" fillId="9" borderId="75" xfId="0" applyNumberFormat="1" applyFont="1" applyFill="1" applyBorder="1" applyAlignment="1">
      <alignment horizontal="right"/>
    </xf>
    <xf numFmtId="4" fontId="8" fillId="5" borderId="75" xfId="1" applyNumberFormat="1" applyFont="1" applyFill="1" applyBorder="1"/>
    <xf numFmtId="4" fontId="24" fillId="0" borderId="82" xfId="0" applyNumberFormat="1" applyFont="1" applyBorder="1"/>
    <xf numFmtId="4" fontId="24" fillId="0" borderId="20" xfId="0" applyNumberFormat="1" applyFont="1" applyBorder="1"/>
    <xf numFmtId="4" fontId="8" fillId="2" borderId="80" xfId="0" applyNumberFormat="1" applyFont="1" applyFill="1" applyBorder="1"/>
    <xf numFmtId="4" fontId="8" fillId="2" borderId="33" xfId="0" applyNumberFormat="1" applyFont="1" applyFill="1" applyBorder="1"/>
    <xf numFmtId="4" fontId="24" fillId="0" borderId="80" xfId="0" applyNumberFormat="1" applyFont="1" applyBorder="1"/>
    <xf numFmtId="4" fontId="24" fillId="0" borderId="33" xfId="0" applyNumberFormat="1" applyFont="1" applyBorder="1"/>
    <xf numFmtId="4" fontId="24" fillId="0" borderId="69" xfId="0" applyNumberFormat="1" applyFont="1" applyBorder="1"/>
    <xf numFmtId="4" fontId="24" fillId="0" borderId="10" xfId="0" applyNumberFormat="1" applyFont="1" applyBorder="1"/>
    <xf numFmtId="4" fontId="10" fillId="0" borderId="10" xfId="0" applyNumberFormat="1" applyFont="1" applyFill="1" applyBorder="1" applyAlignment="1">
      <alignment horizontal="right"/>
    </xf>
    <xf numFmtId="4" fontId="10" fillId="0" borderId="85" xfId="0" applyNumberFormat="1" applyFont="1" applyFill="1" applyBorder="1" applyAlignment="1">
      <alignment horizontal="right"/>
    </xf>
    <xf numFmtId="4" fontId="8" fillId="5" borderId="80" xfId="0" applyNumberFormat="1" applyFont="1" applyFill="1" applyBorder="1"/>
    <xf numFmtId="4" fontId="18" fillId="9" borderId="0" xfId="0" applyNumberFormat="1" applyFont="1" applyFill="1" applyBorder="1" applyAlignment="1">
      <alignment horizontal="right"/>
    </xf>
    <xf numFmtId="4" fontId="19" fillId="9" borderId="0" xfId="0" applyNumberFormat="1" applyFont="1" applyFill="1" applyBorder="1" applyAlignment="1">
      <alignment horizontal="right"/>
    </xf>
    <xf numFmtId="0" fontId="8" fillId="10" borderId="1" xfId="0" applyNumberFormat="1" applyFont="1" applyFill="1" applyBorder="1" applyAlignment="1">
      <alignment horizontal="left"/>
    </xf>
    <xf numFmtId="0" fontId="8" fillId="9" borderId="0" xfId="0" applyFont="1" applyFill="1" applyBorder="1"/>
    <xf numFmtId="4" fontId="10" fillId="9" borderId="0" xfId="0" applyNumberFormat="1" applyFont="1" applyFill="1"/>
    <xf numFmtId="4" fontId="8" fillId="5" borderId="114" xfId="1" applyNumberFormat="1" applyFont="1" applyFill="1" applyBorder="1"/>
    <xf numFmtId="0" fontId="8" fillId="0" borderId="0" xfId="0" applyFont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 wrapText="1"/>
    </xf>
    <xf numFmtId="0" fontId="8" fillId="9" borderId="91" xfId="0" applyFont="1" applyFill="1" applyBorder="1" applyAlignment="1">
      <alignment horizontal="left"/>
    </xf>
    <xf numFmtId="0" fontId="8" fillId="9" borderId="94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CC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0"/>
  <sheetViews>
    <sheetView tabSelected="1" view="pageBreakPreview" topLeftCell="A190" zoomScaleNormal="100" zoomScaleSheetLayoutView="100" workbookViewId="0">
      <selection activeCell="K8" sqref="K8"/>
    </sheetView>
  </sheetViews>
  <sheetFormatPr defaultColWidth="8.81640625" defaultRowHeight="15" x14ac:dyDescent="0.3"/>
  <cols>
    <col min="1" max="1" width="8.81640625" style="398"/>
    <col min="2" max="2" width="11.26953125" style="398" bestFit="1" customWidth="1"/>
    <col min="3" max="7" width="8.81640625" style="398"/>
    <col min="8" max="8" width="4.81640625" style="398" customWidth="1"/>
    <col min="9" max="10" width="20.26953125" style="377" customWidth="1"/>
    <col min="11" max="11" width="10.6328125" style="400" customWidth="1"/>
    <col min="12" max="12" width="29.453125" style="377" customWidth="1"/>
    <col min="13" max="16384" width="8.81640625" style="398"/>
  </cols>
  <sheetData>
    <row r="1" spans="2:12" x14ac:dyDescent="0.3">
      <c r="J1" s="394" t="s">
        <v>217</v>
      </c>
    </row>
    <row r="2" spans="2:12" x14ac:dyDescent="0.3">
      <c r="J2" s="394"/>
    </row>
    <row r="3" spans="2:12" x14ac:dyDescent="0.3">
      <c r="B3" s="635" t="s">
        <v>154</v>
      </c>
      <c r="C3" s="635"/>
      <c r="D3" s="635"/>
      <c r="E3" s="635"/>
      <c r="F3" s="635"/>
      <c r="G3" s="635"/>
      <c r="H3" s="635"/>
      <c r="I3" s="635"/>
      <c r="J3" s="635"/>
    </row>
    <row r="4" spans="2:12" x14ac:dyDescent="0.3">
      <c r="B4" s="490"/>
      <c r="C4" s="490"/>
      <c r="D4" s="490"/>
      <c r="E4" s="137"/>
      <c r="F4" s="137"/>
      <c r="G4" s="137"/>
      <c r="H4" s="601"/>
      <c r="I4" s="394"/>
      <c r="J4" s="394"/>
    </row>
    <row r="5" spans="2:12" x14ac:dyDescent="0.3">
      <c r="B5" s="638" t="s">
        <v>215</v>
      </c>
      <c r="C5" s="638"/>
      <c r="D5" s="638"/>
      <c r="E5" s="638"/>
      <c r="F5" s="638"/>
      <c r="G5" s="638"/>
      <c r="H5" s="638"/>
      <c r="I5" s="638"/>
      <c r="J5" s="638"/>
    </row>
    <row r="6" spans="2:12" ht="4.5" hidden="1" customHeight="1" thickBot="1" x14ac:dyDescent="0.35">
      <c r="B6" s="169"/>
      <c r="C6" s="26"/>
      <c r="D6" s="16"/>
      <c r="E6" s="16"/>
      <c r="F6" s="16"/>
      <c r="G6" s="16"/>
      <c r="H6" s="16"/>
      <c r="I6" s="399"/>
      <c r="J6" s="399"/>
    </row>
    <row r="7" spans="2:12" ht="17.5" customHeight="1" thickBot="1" x14ac:dyDescent="0.35">
      <c r="B7" s="169"/>
      <c r="C7" s="26"/>
      <c r="D7" s="16"/>
      <c r="E7" s="16"/>
      <c r="F7" s="16"/>
      <c r="G7" s="16"/>
      <c r="H7" s="16"/>
      <c r="I7" s="399"/>
      <c r="J7" s="399"/>
    </row>
    <row r="8" spans="2:12" ht="26.5" customHeight="1" thickBot="1" x14ac:dyDescent="0.35">
      <c r="B8" s="562" t="s">
        <v>0</v>
      </c>
      <c r="C8" s="563"/>
      <c r="D8" s="563"/>
      <c r="E8" s="563" t="s">
        <v>1</v>
      </c>
      <c r="F8" s="563"/>
      <c r="G8" s="563"/>
      <c r="H8" s="564"/>
      <c r="I8" s="565" t="s">
        <v>219</v>
      </c>
      <c r="J8" s="588" t="s">
        <v>214</v>
      </c>
      <c r="K8" s="584"/>
      <c r="L8" s="400"/>
    </row>
    <row r="9" spans="2:12" x14ac:dyDescent="0.3">
      <c r="B9" s="239"/>
      <c r="C9" s="21"/>
      <c r="D9" s="21"/>
      <c r="E9" s="21"/>
      <c r="F9" s="21"/>
      <c r="G9" s="21"/>
      <c r="H9" s="21"/>
      <c r="I9" s="498"/>
      <c r="J9" s="580"/>
      <c r="L9" s="400"/>
    </row>
    <row r="10" spans="2:12" x14ac:dyDescent="0.3">
      <c r="B10" s="24">
        <v>3</v>
      </c>
      <c r="C10" s="16" t="s">
        <v>2</v>
      </c>
      <c r="D10" s="21"/>
      <c r="E10" s="21"/>
      <c r="F10" s="21"/>
      <c r="G10" s="21"/>
      <c r="H10" s="21"/>
      <c r="I10" s="499"/>
      <c r="J10" s="581"/>
      <c r="L10" s="400"/>
    </row>
    <row r="11" spans="2:12" x14ac:dyDescent="0.3">
      <c r="B11" s="24"/>
      <c r="C11" s="16"/>
      <c r="D11" s="21"/>
      <c r="E11" s="21"/>
      <c r="F11" s="21"/>
      <c r="G11" s="21"/>
      <c r="H11" s="21"/>
      <c r="I11" s="499"/>
      <c r="J11" s="581"/>
      <c r="L11" s="400"/>
    </row>
    <row r="12" spans="2:12" x14ac:dyDescent="0.3">
      <c r="B12" s="66">
        <v>32</v>
      </c>
      <c r="C12" s="16" t="s">
        <v>3</v>
      </c>
      <c r="D12" s="16"/>
      <c r="E12" s="16"/>
      <c r="F12" s="16"/>
      <c r="G12" s="16"/>
      <c r="H12" s="16"/>
      <c r="I12" s="532"/>
      <c r="J12" s="589"/>
      <c r="L12" s="400"/>
    </row>
    <row r="13" spans="2:12" x14ac:dyDescent="0.3">
      <c r="B13" s="107">
        <v>321</v>
      </c>
      <c r="C13" s="108" t="s">
        <v>4</v>
      </c>
      <c r="D13" s="108"/>
      <c r="E13" s="108"/>
      <c r="F13" s="108"/>
      <c r="G13" s="108"/>
      <c r="H13" s="324"/>
      <c r="I13" s="246">
        <v>9651000</v>
      </c>
      <c r="J13" s="534">
        <v>8350000</v>
      </c>
      <c r="K13" s="585"/>
      <c r="L13" s="400"/>
    </row>
    <row r="14" spans="2:12" x14ac:dyDescent="0.3">
      <c r="B14" s="107">
        <v>322</v>
      </c>
      <c r="C14" s="108" t="s">
        <v>5</v>
      </c>
      <c r="D14" s="108"/>
      <c r="E14" s="108"/>
      <c r="F14" s="108"/>
      <c r="G14" s="108"/>
      <c r="H14" s="108"/>
      <c r="I14" s="246">
        <v>500000</v>
      </c>
      <c r="J14" s="534">
        <v>250000</v>
      </c>
      <c r="K14" s="585"/>
      <c r="L14" s="400"/>
    </row>
    <row r="15" spans="2:12" ht="15.5" thickBot="1" x14ac:dyDescent="0.35">
      <c r="B15" s="315">
        <v>32</v>
      </c>
      <c r="C15" s="316" t="s">
        <v>6</v>
      </c>
      <c r="D15" s="317"/>
      <c r="E15" s="317"/>
      <c r="F15" s="317"/>
      <c r="G15" s="317"/>
      <c r="H15" s="318"/>
      <c r="I15" s="533">
        <f>SUM(I13:I14)</f>
        <v>10151000</v>
      </c>
      <c r="J15" s="590">
        <f>SUM(J13:J14)</f>
        <v>8600000</v>
      </c>
      <c r="K15" s="629"/>
      <c r="L15" s="400"/>
    </row>
    <row r="16" spans="2:12" ht="15.5" thickTop="1" x14ac:dyDescent="0.3">
      <c r="B16" s="66"/>
      <c r="C16" s="16"/>
      <c r="D16" s="16"/>
      <c r="E16" s="16"/>
      <c r="F16" s="16"/>
      <c r="G16" s="16"/>
      <c r="H16" s="16"/>
      <c r="I16" s="184"/>
      <c r="J16" s="319"/>
      <c r="L16" s="400"/>
    </row>
    <row r="17" spans="2:12" x14ac:dyDescent="0.3">
      <c r="B17" s="66">
        <v>34</v>
      </c>
      <c r="C17" s="16" t="s">
        <v>7</v>
      </c>
      <c r="D17" s="16"/>
      <c r="E17" s="16"/>
      <c r="F17" s="16"/>
      <c r="G17" s="16"/>
      <c r="H17" s="16"/>
      <c r="I17" s="531"/>
      <c r="J17" s="320"/>
      <c r="L17" s="400"/>
    </row>
    <row r="18" spans="2:12" x14ac:dyDescent="0.3">
      <c r="B18" s="33">
        <v>341</v>
      </c>
      <c r="C18" s="34" t="s">
        <v>8</v>
      </c>
      <c r="D18" s="34"/>
      <c r="E18" s="34"/>
      <c r="F18" s="34"/>
      <c r="G18" s="34"/>
      <c r="H18" s="536"/>
      <c r="I18" s="340"/>
      <c r="J18" s="376"/>
      <c r="L18" s="400"/>
    </row>
    <row r="19" spans="2:12" x14ac:dyDescent="0.3">
      <c r="B19" s="107">
        <v>341311</v>
      </c>
      <c r="C19" s="104" t="s">
        <v>9</v>
      </c>
      <c r="D19" s="108"/>
      <c r="E19" s="108"/>
      <c r="F19" s="21"/>
      <c r="G19" s="108"/>
      <c r="H19" s="537"/>
      <c r="I19" s="374">
        <v>2107.85</v>
      </c>
      <c r="J19" s="534">
        <v>3000</v>
      </c>
      <c r="K19" s="585"/>
      <c r="L19" s="400"/>
    </row>
    <row r="20" spans="2:12" x14ac:dyDescent="0.3">
      <c r="B20" s="107">
        <v>34141</v>
      </c>
      <c r="C20" s="104" t="s">
        <v>10</v>
      </c>
      <c r="D20" s="34"/>
      <c r="E20" s="34"/>
      <c r="F20" s="34"/>
      <c r="G20" s="34"/>
      <c r="H20" s="536"/>
      <c r="I20" s="321"/>
      <c r="J20" s="438"/>
      <c r="K20" s="585"/>
      <c r="L20" s="400"/>
    </row>
    <row r="21" spans="2:12" ht="15.5" thickBot="1" x14ac:dyDescent="0.35">
      <c r="B21" s="315">
        <v>34</v>
      </c>
      <c r="C21" s="316" t="s">
        <v>11</v>
      </c>
      <c r="D21" s="317"/>
      <c r="E21" s="317"/>
      <c r="F21" s="317"/>
      <c r="G21" s="317"/>
      <c r="H21" s="538"/>
      <c r="I21" s="322">
        <f>SUM(I18:I19)</f>
        <v>2107.85</v>
      </c>
      <c r="J21" s="535">
        <f>SUM(J18:J19)</f>
        <v>3000</v>
      </c>
      <c r="K21" s="629"/>
      <c r="L21" s="400"/>
    </row>
    <row r="22" spans="2:12" ht="15.5" thickTop="1" x14ac:dyDescent="0.3">
      <c r="B22" s="66"/>
      <c r="C22" s="16"/>
      <c r="D22" s="16"/>
      <c r="E22" s="16"/>
      <c r="F22" s="16"/>
      <c r="G22" s="262"/>
      <c r="H22" s="539"/>
      <c r="I22" s="545"/>
      <c r="J22" s="338"/>
      <c r="L22" s="400"/>
    </row>
    <row r="23" spans="2:12" x14ac:dyDescent="0.3">
      <c r="B23" s="323">
        <v>36</v>
      </c>
      <c r="C23" s="34" t="s">
        <v>12</v>
      </c>
      <c r="D23" s="34"/>
      <c r="E23" s="34"/>
      <c r="F23" s="34"/>
      <c r="G23" s="34"/>
      <c r="H23" s="536"/>
      <c r="I23" s="321"/>
      <c r="J23" s="438"/>
      <c r="L23" s="400"/>
    </row>
    <row r="24" spans="2:12" x14ac:dyDescent="0.3">
      <c r="B24" s="66"/>
      <c r="C24" s="16"/>
      <c r="D24" s="16"/>
      <c r="E24" s="16"/>
      <c r="F24" s="16"/>
      <c r="G24" s="16"/>
      <c r="H24" s="540"/>
      <c r="I24" s="321"/>
      <c r="J24" s="438"/>
      <c r="L24" s="400"/>
    </row>
    <row r="25" spans="2:12" x14ac:dyDescent="0.3">
      <c r="B25" s="323">
        <v>361</v>
      </c>
      <c r="C25" s="34" t="s">
        <v>13</v>
      </c>
      <c r="D25" s="34"/>
      <c r="E25" s="34"/>
      <c r="F25" s="34"/>
      <c r="G25" s="34"/>
      <c r="H25" s="536"/>
      <c r="I25" s="355"/>
      <c r="J25" s="556"/>
      <c r="L25" s="400"/>
    </row>
    <row r="26" spans="2:12" x14ac:dyDescent="0.3">
      <c r="B26" s="103">
        <v>361</v>
      </c>
      <c r="C26" s="105" t="s">
        <v>14</v>
      </c>
      <c r="D26" s="105"/>
      <c r="E26" s="105"/>
      <c r="F26" s="105"/>
      <c r="G26" s="54"/>
      <c r="H26" s="431"/>
      <c r="I26" s="246">
        <v>50000</v>
      </c>
      <c r="J26" s="534">
        <v>50000</v>
      </c>
      <c r="K26" s="585"/>
      <c r="L26" s="400"/>
    </row>
    <row r="27" spans="2:12" x14ac:dyDescent="0.3">
      <c r="B27" s="66"/>
      <c r="C27" s="16"/>
      <c r="D27" s="16"/>
      <c r="E27" s="16"/>
      <c r="F27" s="16"/>
      <c r="G27" s="16"/>
      <c r="H27" s="540"/>
      <c r="I27" s="297"/>
      <c r="J27" s="438"/>
      <c r="L27" s="400"/>
    </row>
    <row r="28" spans="2:12" x14ac:dyDescent="0.3">
      <c r="B28" s="33">
        <v>363</v>
      </c>
      <c r="C28" s="34" t="s">
        <v>15</v>
      </c>
      <c r="D28" s="34"/>
      <c r="E28" s="34"/>
      <c r="F28" s="34"/>
      <c r="G28" s="34"/>
      <c r="H28" s="536"/>
      <c r="I28" s="602"/>
      <c r="J28" s="603"/>
      <c r="L28" s="400"/>
    </row>
    <row r="29" spans="2:12" x14ac:dyDescent="0.3">
      <c r="B29" s="107">
        <v>36311</v>
      </c>
      <c r="C29" s="104" t="s">
        <v>16</v>
      </c>
      <c r="D29" s="108"/>
      <c r="E29" s="108"/>
      <c r="F29" s="108"/>
      <c r="G29" s="108"/>
      <c r="H29" s="537"/>
      <c r="I29" s="298"/>
      <c r="J29" s="376"/>
      <c r="L29" s="400"/>
    </row>
    <row r="30" spans="2:12" x14ac:dyDescent="0.3">
      <c r="B30" s="107">
        <v>36321</v>
      </c>
      <c r="C30" s="104" t="s">
        <v>17</v>
      </c>
      <c r="D30" s="108"/>
      <c r="E30" s="108"/>
      <c r="F30" s="108"/>
      <c r="G30" s="108"/>
      <c r="H30" s="537"/>
      <c r="I30" s="298"/>
      <c r="J30" s="376"/>
      <c r="L30" s="400"/>
    </row>
    <row r="31" spans="2:12" x14ac:dyDescent="0.3">
      <c r="B31" s="107">
        <v>363311</v>
      </c>
      <c r="C31" s="104" t="s">
        <v>179</v>
      </c>
      <c r="D31" s="108"/>
      <c r="E31" s="108"/>
      <c r="F31" s="108"/>
      <c r="G31" s="108"/>
      <c r="H31" s="537"/>
      <c r="I31" s="298">
        <v>80000</v>
      </c>
      <c r="J31" s="376">
        <v>80000</v>
      </c>
      <c r="K31" s="585"/>
      <c r="L31" s="400"/>
    </row>
    <row r="32" spans="2:12" x14ac:dyDescent="0.3">
      <c r="B32" s="107"/>
      <c r="C32" s="108" t="s">
        <v>175</v>
      </c>
      <c r="D32" s="108"/>
      <c r="E32" s="108"/>
      <c r="F32" s="108"/>
      <c r="G32" s="21"/>
      <c r="H32" s="541"/>
      <c r="I32" s="298"/>
      <c r="J32" s="376"/>
      <c r="K32" s="585"/>
      <c r="L32" s="400"/>
    </row>
    <row r="33" spans="2:12" x14ac:dyDescent="0.3">
      <c r="B33" s="33">
        <v>364</v>
      </c>
      <c r="C33" s="34" t="s">
        <v>165</v>
      </c>
      <c r="D33" s="34"/>
      <c r="E33" s="34"/>
      <c r="F33" s="108"/>
      <c r="G33" s="108"/>
      <c r="H33" s="537"/>
      <c r="I33" s="298"/>
      <c r="J33" s="376"/>
      <c r="L33" s="400"/>
    </row>
    <row r="34" spans="2:12" x14ac:dyDescent="0.3">
      <c r="B34" s="107">
        <v>3641</v>
      </c>
      <c r="C34" s="108" t="s">
        <v>171</v>
      </c>
      <c r="D34" s="108"/>
      <c r="E34" s="108"/>
      <c r="F34" s="108"/>
      <c r="G34" s="108"/>
      <c r="H34" s="542"/>
      <c r="I34" s="298">
        <v>0</v>
      </c>
      <c r="J34" s="376">
        <v>0</v>
      </c>
      <c r="L34" s="400"/>
    </row>
    <row r="35" spans="2:12" x14ac:dyDescent="0.3">
      <c r="B35" s="107"/>
      <c r="C35" s="108"/>
      <c r="D35" s="108"/>
      <c r="E35" s="108"/>
      <c r="F35" s="108"/>
      <c r="G35" s="21"/>
      <c r="H35" s="537"/>
      <c r="I35" s="340"/>
      <c r="J35" s="376"/>
      <c r="L35" s="400"/>
    </row>
    <row r="36" spans="2:12" ht="15.5" thickBot="1" x14ac:dyDescent="0.35">
      <c r="B36" s="326">
        <v>36</v>
      </c>
      <c r="C36" s="327" t="s">
        <v>149</v>
      </c>
      <c r="D36" s="328"/>
      <c r="E36" s="328"/>
      <c r="F36" s="328"/>
      <c r="G36" s="328"/>
      <c r="H36" s="543"/>
      <c r="I36" s="546">
        <f>SUM(I26+I31+I32+I34+I35)</f>
        <v>130000</v>
      </c>
      <c r="J36" s="591">
        <f>SUM(J26+J31+J32+J34+J35)</f>
        <v>130000</v>
      </c>
      <c r="K36" s="587"/>
      <c r="L36" s="400"/>
    </row>
    <row r="37" spans="2:12" ht="16" thickTop="1" thickBot="1" x14ac:dyDescent="0.35">
      <c r="B37" s="329">
        <v>3</v>
      </c>
      <c r="C37" s="330" t="s">
        <v>18</v>
      </c>
      <c r="D37" s="330"/>
      <c r="E37" s="331"/>
      <c r="F37" s="332"/>
      <c r="G37" s="332"/>
      <c r="H37" s="544"/>
      <c r="I37" s="547">
        <f>I15+I21+I36</f>
        <v>10283107.85</v>
      </c>
      <c r="J37" s="592">
        <f>J15+J21+J36</f>
        <v>8733000</v>
      </c>
      <c r="K37" s="587"/>
      <c r="L37" s="400"/>
    </row>
    <row r="38" spans="2:12" ht="15.5" thickTop="1" x14ac:dyDescent="0.3">
      <c r="B38" s="333"/>
      <c r="C38" s="16"/>
      <c r="D38" s="16"/>
      <c r="E38" s="16"/>
      <c r="F38" s="16"/>
      <c r="G38" s="16"/>
      <c r="H38" s="16"/>
      <c r="I38" s="334"/>
      <c r="J38" s="572"/>
      <c r="L38" s="400"/>
    </row>
    <row r="39" spans="2:12" x14ac:dyDescent="0.3">
      <c r="B39" s="69">
        <v>4</v>
      </c>
      <c r="C39" s="15" t="s">
        <v>19</v>
      </c>
      <c r="D39" s="70"/>
      <c r="E39" s="70"/>
      <c r="F39" s="70"/>
      <c r="G39" s="70"/>
      <c r="H39" s="70"/>
      <c r="I39" s="335"/>
      <c r="J39" s="573"/>
      <c r="L39" s="400"/>
    </row>
    <row r="40" spans="2:12" x14ac:dyDescent="0.3">
      <c r="B40" s="336">
        <v>41</v>
      </c>
      <c r="C40" s="74" t="s">
        <v>20</v>
      </c>
      <c r="D40" s="74"/>
      <c r="E40" s="74"/>
      <c r="F40" s="74"/>
      <c r="G40" s="74"/>
      <c r="H40" s="74"/>
      <c r="I40" s="199"/>
      <c r="J40" s="389"/>
      <c r="L40" s="400"/>
    </row>
    <row r="41" spans="2:12" x14ac:dyDescent="0.3">
      <c r="B41" s="79">
        <v>411</v>
      </c>
      <c r="C41" s="83" t="s">
        <v>21</v>
      </c>
      <c r="D41" s="84"/>
      <c r="E41" s="84"/>
      <c r="F41" s="84"/>
      <c r="G41" s="84"/>
      <c r="H41" s="337"/>
      <c r="I41" s="604">
        <f>I42+I43</f>
        <v>1750000</v>
      </c>
      <c r="J41" s="605">
        <f>J42+J43</f>
        <v>1750000</v>
      </c>
    </row>
    <row r="42" spans="2:12" x14ac:dyDescent="0.3">
      <c r="B42" s="115">
        <v>41111</v>
      </c>
      <c r="C42" s="106" t="s">
        <v>22</v>
      </c>
      <c r="D42" s="105"/>
      <c r="E42" s="108"/>
      <c r="F42" s="105"/>
      <c r="G42" s="105"/>
      <c r="H42" s="105"/>
      <c r="I42" s="606">
        <v>1750000</v>
      </c>
      <c r="J42" s="606">
        <v>1750000</v>
      </c>
    </row>
    <row r="43" spans="2:12" x14ac:dyDescent="0.3">
      <c r="B43" s="103">
        <v>41131</v>
      </c>
      <c r="C43" s="106" t="s">
        <v>155</v>
      </c>
      <c r="D43" s="105"/>
      <c r="E43" s="108"/>
      <c r="F43" s="105"/>
      <c r="G43" s="105"/>
      <c r="H43" s="105"/>
      <c r="I43" s="606"/>
      <c r="J43" s="606"/>
    </row>
    <row r="44" spans="2:12" x14ac:dyDescent="0.3">
      <c r="B44" s="66"/>
      <c r="C44" s="16"/>
      <c r="D44" s="21"/>
      <c r="E44" s="21"/>
      <c r="F44" s="21"/>
      <c r="G44" s="21"/>
      <c r="H44" s="21"/>
      <c r="I44" s="607"/>
      <c r="J44" s="607"/>
    </row>
    <row r="45" spans="2:12" x14ac:dyDescent="0.3">
      <c r="B45" s="79">
        <v>412</v>
      </c>
      <c r="C45" s="87" t="s">
        <v>23</v>
      </c>
      <c r="D45" s="87"/>
      <c r="E45" s="87"/>
      <c r="F45" s="87"/>
      <c r="G45" s="87"/>
      <c r="H45" s="87"/>
      <c r="I45" s="608">
        <f>SUM(I46:I48)</f>
        <v>90000</v>
      </c>
      <c r="J45" s="608">
        <f>SUM(J46:J48)</f>
        <v>90000</v>
      </c>
      <c r="K45" s="586"/>
    </row>
    <row r="46" spans="2:12" x14ac:dyDescent="0.3">
      <c r="B46" s="339">
        <v>41214</v>
      </c>
      <c r="C46" s="104" t="s">
        <v>24</v>
      </c>
      <c r="D46" s="108"/>
      <c r="E46" s="108"/>
      <c r="F46" s="108"/>
      <c r="G46" s="108"/>
      <c r="H46" s="108"/>
      <c r="I46" s="609"/>
      <c r="J46" s="609"/>
    </row>
    <row r="47" spans="2:12" x14ac:dyDescent="0.3">
      <c r="B47" s="339">
        <v>41215</v>
      </c>
      <c r="C47" s="104" t="s">
        <v>25</v>
      </c>
      <c r="D47" s="108"/>
      <c r="E47" s="108"/>
      <c r="F47" s="108"/>
      <c r="G47" s="108"/>
      <c r="H47" s="108"/>
      <c r="I47" s="609">
        <v>10000</v>
      </c>
      <c r="J47" s="609">
        <v>10000</v>
      </c>
      <c r="K47" s="585"/>
    </row>
    <row r="48" spans="2:12" x14ac:dyDescent="0.3">
      <c r="B48" s="339">
        <v>41219</v>
      </c>
      <c r="C48" s="104" t="s">
        <v>26</v>
      </c>
      <c r="D48" s="108"/>
      <c r="E48" s="108"/>
      <c r="F48" s="108"/>
      <c r="G48" s="108"/>
      <c r="H48" s="108"/>
      <c r="I48" s="609">
        <v>80000</v>
      </c>
      <c r="J48" s="609">
        <v>80000</v>
      </c>
    </row>
    <row r="49" spans="2:12" x14ac:dyDescent="0.3">
      <c r="B49" s="53"/>
      <c r="C49" s="54"/>
      <c r="D49" s="54"/>
      <c r="E49" s="54"/>
      <c r="F49" s="54"/>
      <c r="G49" s="54"/>
      <c r="H49" s="54"/>
      <c r="I49" s="610"/>
      <c r="J49" s="610"/>
    </row>
    <row r="50" spans="2:12" x14ac:dyDescent="0.3">
      <c r="B50" s="79">
        <v>413</v>
      </c>
      <c r="C50" s="87" t="s">
        <v>27</v>
      </c>
      <c r="D50" s="87"/>
      <c r="E50" s="87"/>
      <c r="F50" s="87"/>
      <c r="G50" s="87"/>
      <c r="H50" s="87"/>
      <c r="I50" s="608">
        <f>SUM(I51:I54)</f>
        <v>320000</v>
      </c>
      <c r="J50" s="608">
        <f>SUM(J51:J54)</f>
        <v>287380</v>
      </c>
    </row>
    <row r="51" spans="2:12" x14ac:dyDescent="0.3">
      <c r="B51" s="103">
        <v>41311</v>
      </c>
      <c r="C51" s="106" t="s">
        <v>28</v>
      </c>
      <c r="D51" s="105"/>
      <c r="E51" s="105"/>
      <c r="F51" s="105"/>
      <c r="G51" s="105"/>
      <c r="H51" s="105"/>
      <c r="I51" s="606">
        <v>320000</v>
      </c>
      <c r="J51" s="606">
        <v>287380</v>
      </c>
    </row>
    <row r="52" spans="2:12" x14ac:dyDescent="0.3">
      <c r="B52" s="103"/>
      <c r="C52" s="106"/>
      <c r="D52" s="105"/>
      <c r="E52" s="105"/>
      <c r="F52" s="105"/>
      <c r="G52" s="105"/>
      <c r="H52" s="105"/>
      <c r="I52" s="606"/>
      <c r="J52" s="606"/>
    </row>
    <row r="53" spans="2:12" x14ac:dyDescent="0.3">
      <c r="B53" s="103"/>
      <c r="C53" s="106"/>
      <c r="D53" s="105"/>
      <c r="E53" s="105"/>
      <c r="F53" s="105"/>
      <c r="G53" s="105"/>
      <c r="H53" s="105"/>
      <c r="I53" s="606"/>
      <c r="J53" s="606"/>
    </row>
    <row r="54" spans="2:12" x14ac:dyDescent="0.3">
      <c r="B54" s="339"/>
      <c r="C54" s="104"/>
      <c r="D54" s="108"/>
      <c r="E54" s="108"/>
      <c r="F54" s="108"/>
      <c r="G54" s="108"/>
      <c r="H54" s="108"/>
      <c r="I54" s="609"/>
      <c r="J54" s="609"/>
    </row>
    <row r="55" spans="2:12" x14ac:dyDescent="0.3">
      <c r="B55" s="342">
        <v>41</v>
      </c>
      <c r="C55" s="343" t="s">
        <v>29</v>
      </c>
      <c r="D55" s="344"/>
      <c r="E55" s="344"/>
      <c r="F55" s="344"/>
      <c r="G55" s="344"/>
      <c r="H55" s="345"/>
      <c r="I55" s="548">
        <f>I41+I45+I50</f>
        <v>2160000</v>
      </c>
      <c r="J55" s="574">
        <f>J41+J45+J50</f>
        <v>2127380</v>
      </c>
      <c r="K55" s="587"/>
    </row>
    <row r="56" spans="2:12" s="226" customFormat="1" ht="15.5" thickBot="1" x14ac:dyDescent="0.35">
      <c r="B56" s="444"/>
      <c r="C56" s="346"/>
      <c r="D56" s="346"/>
      <c r="E56" s="346"/>
      <c r="F56" s="346"/>
      <c r="G56" s="346"/>
      <c r="H56" s="346"/>
      <c r="I56" s="347"/>
      <c r="J56" s="575"/>
      <c r="K56" s="348"/>
      <c r="L56" s="492"/>
    </row>
    <row r="57" spans="2:12" x14ac:dyDescent="0.3">
      <c r="B57" s="336">
        <v>42</v>
      </c>
      <c r="C57" s="74" t="s">
        <v>30</v>
      </c>
      <c r="D57" s="74"/>
      <c r="E57" s="74"/>
      <c r="F57" s="74"/>
      <c r="G57" s="74"/>
      <c r="H57" s="550"/>
      <c r="I57" s="552"/>
      <c r="J57" s="576"/>
    </row>
    <row r="58" spans="2:12" x14ac:dyDescent="0.3">
      <c r="B58" s="97">
        <v>421</v>
      </c>
      <c r="C58" s="83" t="s">
        <v>31</v>
      </c>
      <c r="D58" s="87"/>
      <c r="E58" s="87"/>
      <c r="F58" s="87"/>
      <c r="G58" s="87"/>
      <c r="H58" s="436"/>
      <c r="I58" s="553"/>
      <c r="J58" s="500"/>
    </row>
    <row r="59" spans="2:12" x14ac:dyDescent="0.3">
      <c r="B59" s="115">
        <v>42111</v>
      </c>
      <c r="C59" s="106" t="s">
        <v>32</v>
      </c>
      <c r="D59" s="105"/>
      <c r="E59" s="105"/>
      <c r="F59" s="105"/>
      <c r="G59" s="105"/>
      <c r="H59" s="542"/>
      <c r="I59" s="611">
        <v>20000</v>
      </c>
      <c r="J59" s="612">
        <v>20000</v>
      </c>
      <c r="K59" s="585"/>
    </row>
    <row r="60" spans="2:12" x14ac:dyDescent="0.3">
      <c r="B60" s="107">
        <v>42112</v>
      </c>
      <c r="C60" s="104" t="s">
        <v>33</v>
      </c>
      <c r="D60" s="108"/>
      <c r="E60" s="108"/>
      <c r="F60" s="108"/>
      <c r="G60" s="108"/>
      <c r="H60" s="537"/>
      <c r="I60" s="609">
        <v>15000</v>
      </c>
      <c r="J60" s="613">
        <v>13000</v>
      </c>
    </row>
    <row r="61" spans="2:12" x14ac:dyDescent="0.3">
      <c r="B61" s="107">
        <v>42113</v>
      </c>
      <c r="C61" s="104" t="s">
        <v>34</v>
      </c>
      <c r="D61" s="108"/>
      <c r="E61" s="108"/>
      <c r="F61" s="108"/>
      <c r="G61" s="108"/>
      <c r="H61" s="537"/>
      <c r="I61" s="611">
        <v>10000</v>
      </c>
      <c r="J61" s="612">
        <v>10000</v>
      </c>
    </row>
    <row r="62" spans="2:12" x14ac:dyDescent="0.3">
      <c r="B62" s="107">
        <v>42114</v>
      </c>
      <c r="C62" s="104" t="s">
        <v>35</v>
      </c>
      <c r="D62" s="108"/>
      <c r="E62" s="108"/>
      <c r="F62" s="108"/>
      <c r="G62" s="108"/>
      <c r="H62" s="537"/>
      <c r="I62" s="609">
        <v>20000</v>
      </c>
      <c r="J62" s="613">
        <v>15000</v>
      </c>
    </row>
    <row r="63" spans="2:12" x14ac:dyDescent="0.3">
      <c r="B63" s="107">
        <v>42115</v>
      </c>
      <c r="C63" s="104" t="s">
        <v>36</v>
      </c>
      <c r="D63" s="108"/>
      <c r="E63" s="108"/>
      <c r="F63" s="108"/>
      <c r="G63" s="108"/>
      <c r="H63" s="537"/>
      <c r="I63" s="611">
        <v>15000</v>
      </c>
      <c r="J63" s="612">
        <v>20000</v>
      </c>
    </row>
    <row r="64" spans="2:12" x14ac:dyDescent="0.3">
      <c r="B64" s="107">
        <v>42116</v>
      </c>
      <c r="C64" s="104" t="s">
        <v>37</v>
      </c>
      <c r="D64" s="108"/>
      <c r="E64" s="108"/>
      <c r="F64" s="108"/>
      <c r="G64" s="108"/>
      <c r="H64" s="537"/>
      <c r="I64" s="609">
        <v>10000</v>
      </c>
      <c r="J64" s="613">
        <v>10000</v>
      </c>
    </row>
    <row r="65" spans="2:12" x14ac:dyDescent="0.3">
      <c r="B65" s="107">
        <v>42119</v>
      </c>
      <c r="C65" s="104" t="s">
        <v>38</v>
      </c>
      <c r="D65" s="108"/>
      <c r="E65" s="108"/>
      <c r="F65" s="108"/>
      <c r="G65" s="108"/>
      <c r="H65" s="429"/>
      <c r="I65" s="609">
        <v>10000</v>
      </c>
      <c r="J65" s="613">
        <v>10000</v>
      </c>
    </row>
    <row r="66" spans="2:12" x14ac:dyDescent="0.3">
      <c r="B66" s="107">
        <v>42121</v>
      </c>
      <c r="C66" s="104" t="s">
        <v>39</v>
      </c>
      <c r="D66" s="108"/>
      <c r="E66" s="108"/>
      <c r="F66" s="108"/>
      <c r="G66" s="105"/>
      <c r="H66" s="537"/>
      <c r="I66" s="611">
        <v>67000</v>
      </c>
      <c r="J66" s="612">
        <v>64620</v>
      </c>
    </row>
    <row r="67" spans="2:12" x14ac:dyDescent="0.3">
      <c r="B67" s="115">
        <v>42131</v>
      </c>
      <c r="C67" s="106" t="s">
        <v>40</v>
      </c>
      <c r="D67" s="105"/>
      <c r="E67" s="105"/>
      <c r="F67" s="105"/>
      <c r="G67" s="105"/>
      <c r="H67" s="542"/>
      <c r="I67" s="611">
        <v>10000</v>
      </c>
      <c r="J67" s="612">
        <v>10000</v>
      </c>
    </row>
    <row r="68" spans="2:12" ht="15.5" thickBot="1" x14ac:dyDescent="0.35">
      <c r="B68" s="160">
        <v>42132</v>
      </c>
      <c r="C68" s="161" t="s">
        <v>41</v>
      </c>
      <c r="D68" s="162"/>
      <c r="E68" s="162"/>
      <c r="F68" s="162"/>
      <c r="G68" s="162"/>
      <c r="H68" s="541"/>
      <c r="I68" s="611">
        <v>17000</v>
      </c>
      <c r="J68" s="612">
        <v>15000</v>
      </c>
    </row>
    <row r="69" spans="2:12" ht="15.5" thickBot="1" x14ac:dyDescent="0.35">
      <c r="B69" s="350"/>
      <c r="C69" s="351" t="s">
        <v>42</v>
      </c>
      <c r="D69" s="351"/>
      <c r="E69" s="351"/>
      <c r="F69" s="351"/>
      <c r="G69" s="351"/>
      <c r="H69" s="551"/>
      <c r="I69" s="504">
        <f>SUM(I59:I68)</f>
        <v>194000</v>
      </c>
      <c r="J69" s="549">
        <f>SUM(J59:J68)</f>
        <v>187620</v>
      </c>
      <c r="K69" s="587"/>
    </row>
    <row r="70" spans="2:12" s="226" customFormat="1" x14ac:dyDescent="0.3">
      <c r="B70" s="445"/>
      <c r="C70" s="405"/>
      <c r="D70" s="405"/>
      <c r="E70" s="405"/>
      <c r="F70" s="405"/>
      <c r="G70" s="405"/>
      <c r="H70" s="405"/>
      <c r="I70" s="404"/>
      <c r="J70" s="404"/>
      <c r="K70" s="364"/>
      <c r="L70" s="492"/>
    </row>
    <row r="71" spans="2:12" s="226" customFormat="1" ht="25.9" customHeight="1" thickBot="1" x14ac:dyDescent="0.35">
      <c r="B71" s="407"/>
      <c r="C71" s="352"/>
      <c r="D71" s="352"/>
      <c r="E71" s="352"/>
      <c r="F71" s="352"/>
      <c r="G71" s="352"/>
      <c r="H71" s="352"/>
      <c r="I71" s="406"/>
      <c r="J71" s="406"/>
      <c r="K71" s="354"/>
      <c r="L71" s="492"/>
    </row>
    <row r="72" spans="2:12" ht="25.9" customHeight="1" thickBot="1" x14ac:dyDescent="0.35">
      <c r="B72" s="566" t="s">
        <v>0</v>
      </c>
      <c r="C72" s="563"/>
      <c r="D72" s="563"/>
      <c r="E72" s="563" t="s">
        <v>1</v>
      </c>
      <c r="F72" s="563"/>
      <c r="G72" s="563"/>
      <c r="H72" s="567"/>
      <c r="I72" s="568" t="s">
        <v>219</v>
      </c>
      <c r="J72" s="565" t="s">
        <v>214</v>
      </c>
    </row>
    <row r="73" spans="2:12" x14ac:dyDescent="0.3">
      <c r="B73" s="79">
        <v>422</v>
      </c>
      <c r="C73" s="87" t="s">
        <v>43</v>
      </c>
      <c r="D73" s="87"/>
      <c r="E73" s="87"/>
      <c r="F73" s="87"/>
      <c r="G73" s="87"/>
      <c r="H73" s="87"/>
      <c r="I73" s="554"/>
      <c r="J73" s="500"/>
    </row>
    <row r="74" spans="2:12" x14ac:dyDescent="0.3">
      <c r="B74" s="356">
        <v>42211</v>
      </c>
      <c r="C74" s="357" t="s">
        <v>44</v>
      </c>
      <c r="D74" s="105"/>
      <c r="E74" s="105"/>
      <c r="F74" s="358"/>
      <c r="G74" s="359"/>
      <c r="H74" s="359"/>
      <c r="I74" s="505">
        <f>SUM(I75:I96)</f>
        <v>910000</v>
      </c>
      <c r="J74" s="505">
        <f>SUM(J75:J96)</f>
        <v>785000</v>
      </c>
      <c r="K74" s="586"/>
    </row>
    <row r="75" spans="2:12" x14ac:dyDescent="0.3">
      <c r="B75" s="107">
        <v>4221101</v>
      </c>
      <c r="C75" s="104" t="s">
        <v>191</v>
      </c>
      <c r="D75" s="108"/>
      <c r="E75" s="21"/>
      <c r="F75" s="108"/>
      <c r="G75" s="108"/>
      <c r="H75" s="108"/>
      <c r="I75" s="611">
        <v>15000</v>
      </c>
      <c r="J75" s="611">
        <v>8000</v>
      </c>
      <c r="K75" s="353"/>
    </row>
    <row r="76" spans="2:12" x14ac:dyDescent="0.3">
      <c r="B76" s="107">
        <v>4221102</v>
      </c>
      <c r="C76" s="104" t="s">
        <v>45</v>
      </c>
      <c r="D76" s="108"/>
      <c r="E76" s="108"/>
      <c r="F76" s="108"/>
      <c r="G76" s="108"/>
      <c r="H76" s="108"/>
      <c r="I76" s="609">
        <v>15000</v>
      </c>
      <c r="J76" s="609">
        <v>8000</v>
      </c>
      <c r="K76" s="585"/>
    </row>
    <row r="77" spans="2:12" x14ac:dyDescent="0.3">
      <c r="B77" s="107">
        <v>4221103</v>
      </c>
      <c r="C77" s="104" t="s">
        <v>46</v>
      </c>
      <c r="D77" s="108"/>
      <c r="E77" s="108"/>
      <c r="F77" s="108"/>
      <c r="G77" s="108"/>
      <c r="H77" s="108"/>
      <c r="I77" s="609">
        <v>15000</v>
      </c>
      <c r="J77" s="609">
        <v>8000</v>
      </c>
      <c r="K77" s="585"/>
    </row>
    <row r="78" spans="2:12" x14ac:dyDescent="0.3">
      <c r="B78" s="107">
        <v>4221104</v>
      </c>
      <c r="C78" s="104" t="s">
        <v>47</v>
      </c>
      <c r="D78" s="108"/>
      <c r="E78" s="108"/>
      <c r="F78" s="108"/>
      <c r="G78" s="108"/>
      <c r="H78" s="108"/>
      <c r="I78" s="609">
        <v>10000</v>
      </c>
      <c r="J78" s="609">
        <v>8000</v>
      </c>
      <c r="K78" s="585"/>
    </row>
    <row r="79" spans="2:12" x14ac:dyDescent="0.3">
      <c r="B79" s="107">
        <v>4221105</v>
      </c>
      <c r="C79" s="104" t="s">
        <v>48</v>
      </c>
      <c r="D79" s="108"/>
      <c r="E79" s="108"/>
      <c r="F79" s="108"/>
      <c r="G79" s="108"/>
      <c r="H79" s="108"/>
      <c r="I79" s="609">
        <v>10000</v>
      </c>
      <c r="J79" s="609">
        <v>10000</v>
      </c>
      <c r="K79" s="585"/>
    </row>
    <row r="80" spans="2:12" x14ac:dyDescent="0.3">
      <c r="B80" s="107">
        <v>4221106</v>
      </c>
      <c r="C80" s="104" t="s">
        <v>49</v>
      </c>
      <c r="D80" s="108"/>
      <c r="E80" s="108"/>
      <c r="F80" s="108"/>
      <c r="G80" s="108"/>
      <c r="H80" s="108"/>
      <c r="I80" s="609">
        <v>10000</v>
      </c>
      <c r="J80" s="609">
        <v>5000</v>
      </c>
      <c r="K80" s="585"/>
    </row>
    <row r="81" spans="2:12" x14ac:dyDescent="0.3">
      <c r="B81" s="107">
        <v>4221107</v>
      </c>
      <c r="C81" s="104" t="s">
        <v>213</v>
      </c>
      <c r="D81" s="108"/>
      <c r="E81" s="108"/>
      <c r="F81" s="108"/>
      <c r="G81" s="108"/>
      <c r="H81" s="108"/>
      <c r="I81" s="609">
        <v>10000</v>
      </c>
      <c r="J81" s="609">
        <v>8000</v>
      </c>
      <c r="K81" s="585"/>
    </row>
    <row r="82" spans="2:12" x14ac:dyDescent="0.3">
      <c r="B82" s="107">
        <v>4221108</v>
      </c>
      <c r="C82" s="104" t="s">
        <v>50</v>
      </c>
      <c r="D82" s="108"/>
      <c r="E82" s="108"/>
      <c r="F82" s="108"/>
      <c r="G82" s="108"/>
      <c r="H82" s="108"/>
      <c r="I82" s="609">
        <v>150000</v>
      </c>
      <c r="J82" s="609">
        <v>130000</v>
      </c>
      <c r="K82" s="585"/>
    </row>
    <row r="83" spans="2:12" x14ac:dyDescent="0.3">
      <c r="B83" s="107">
        <v>4221109</v>
      </c>
      <c r="C83" s="104" t="s">
        <v>177</v>
      </c>
      <c r="D83" s="108"/>
      <c r="E83" s="108"/>
      <c r="F83" s="108"/>
      <c r="G83" s="108"/>
      <c r="H83" s="108"/>
      <c r="I83" s="611">
        <v>380000</v>
      </c>
      <c r="J83" s="611">
        <v>350000</v>
      </c>
      <c r="K83" s="585"/>
    </row>
    <row r="84" spans="2:12" x14ac:dyDescent="0.3">
      <c r="B84" s="107">
        <v>4221110</v>
      </c>
      <c r="C84" s="104" t="s">
        <v>51</v>
      </c>
      <c r="D84" s="108"/>
      <c r="E84" s="108"/>
      <c r="F84" s="108"/>
      <c r="G84" s="108"/>
      <c r="H84" s="108"/>
      <c r="I84" s="609">
        <v>65000</v>
      </c>
      <c r="J84" s="609">
        <v>65000</v>
      </c>
      <c r="K84" s="360"/>
    </row>
    <row r="85" spans="2:12" x14ac:dyDescent="0.3">
      <c r="B85" s="107">
        <v>4221111</v>
      </c>
      <c r="C85" s="104" t="s">
        <v>52</v>
      </c>
      <c r="D85" s="108"/>
      <c r="E85" s="108"/>
      <c r="F85" s="108"/>
      <c r="G85" s="108"/>
      <c r="H85" s="108"/>
      <c r="I85" s="609">
        <v>40000</v>
      </c>
      <c r="J85" s="609">
        <v>30000</v>
      </c>
      <c r="K85" s="585"/>
    </row>
    <row r="86" spans="2:12" x14ac:dyDescent="0.3">
      <c r="B86" s="107">
        <v>4221112</v>
      </c>
      <c r="C86" s="104" t="s">
        <v>53</v>
      </c>
      <c r="D86" s="108"/>
      <c r="E86" s="108"/>
      <c r="F86" s="108"/>
      <c r="G86" s="108"/>
      <c r="H86" s="108"/>
      <c r="I86" s="611">
        <v>70000</v>
      </c>
      <c r="J86" s="611">
        <v>60000</v>
      </c>
      <c r="K86" s="585"/>
    </row>
    <row r="87" spans="2:12" x14ac:dyDescent="0.3">
      <c r="B87" s="107">
        <v>4221113</v>
      </c>
      <c r="C87" s="104" t="s">
        <v>176</v>
      </c>
      <c r="D87" s="108"/>
      <c r="E87" s="108"/>
      <c r="F87" s="108"/>
      <c r="G87" s="108"/>
      <c r="H87" s="108"/>
      <c r="I87" s="611">
        <v>10000</v>
      </c>
      <c r="J87" s="611">
        <v>20000</v>
      </c>
      <c r="K87" s="585"/>
    </row>
    <row r="88" spans="2:12" x14ac:dyDescent="0.3">
      <c r="B88" s="107">
        <v>4221114</v>
      </c>
      <c r="C88" s="104" t="s">
        <v>190</v>
      </c>
      <c r="D88" s="108"/>
      <c r="E88" s="108"/>
      <c r="F88" s="108"/>
      <c r="G88" s="108"/>
      <c r="H88" s="108"/>
      <c r="I88" s="611">
        <v>15000</v>
      </c>
      <c r="J88" s="611">
        <v>10000</v>
      </c>
      <c r="K88" s="585"/>
    </row>
    <row r="89" spans="2:12" x14ac:dyDescent="0.3">
      <c r="B89" s="107">
        <v>4221115</v>
      </c>
      <c r="C89" s="104" t="s">
        <v>192</v>
      </c>
      <c r="D89" s="108"/>
      <c r="E89" s="108"/>
      <c r="F89" s="108"/>
      <c r="G89" s="108"/>
      <c r="H89" s="108"/>
      <c r="I89" s="611">
        <v>10000</v>
      </c>
      <c r="J89" s="611">
        <v>5000</v>
      </c>
      <c r="K89" s="585"/>
    </row>
    <row r="90" spans="2:12" x14ac:dyDescent="0.3">
      <c r="B90" s="107">
        <v>4221116</v>
      </c>
      <c r="C90" s="104" t="s">
        <v>193</v>
      </c>
      <c r="D90" s="108"/>
      <c r="E90" s="108"/>
      <c r="F90" s="108"/>
      <c r="G90" s="108"/>
      <c r="H90" s="108"/>
      <c r="I90" s="611">
        <v>10000</v>
      </c>
      <c r="J90" s="611">
        <v>5000</v>
      </c>
      <c r="K90" s="585"/>
    </row>
    <row r="91" spans="2:12" x14ac:dyDescent="0.3">
      <c r="B91" s="107">
        <v>4221117</v>
      </c>
      <c r="C91" s="104" t="s">
        <v>223</v>
      </c>
      <c r="D91" s="108"/>
      <c r="E91" s="108"/>
      <c r="F91" s="108"/>
      <c r="G91" s="108"/>
      <c r="H91" s="108"/>
      <c r="I91" s="246">
        <v>15000</v>
      </c>
      <c r="J91" s="246">
        <v>10000</v>
      </c>
      <c r="K91" s="585"/>
      <c r="L91" s="400"/>
    </row>
    <row r="92" spans="2:12" x14ac:dyDescent="0.3">
      <c r="B92" s="107">
        <v>4221118</v>
      </c>
      <c r="C92" s="105" t="s">
        <v>194</v>
      </c>
      <c r="D92" s="105"/>
      <c r="E92" s="105"/>
      <c r="F92" s="105"/>
      <c r="G92" s="105"/>
      <c r="H92" s="105"/>
      <c r="I92" s="246">
        <v>15000</v>
      </c>
      <c r="J92" s="246">
        <v>10000</v>
      </c>
      <c r="K92" s="585"/>
      <c r="L92" s="400"/>
    </row>
    <row r="93" spans="2:12" x14ac:dyDescent="0.3">
      <c r="B93" s="107">
        <v>4221119</v>
      </c>
      <c r="C93" s="105" t="s">
        <v>222</v>
      </c>
      <c r="D93" s="105"/>
      <c r="E93" s="105"/>
      <c r="F93" s="105"/>
      <c r="G93" s="105"/>
      <c r="H93" s="105"/>
      <c r="I93" s="246">
        <v>15000</v>
      </c>
      <c r="J93" s="246">
        <v>15000</v>
      </c>
      <c r="K93" s="585"/>
      <c r="L93" s="400"/>
    </row>
    <row r="94" spans="2:12" x14ac:dyDescent="0.3">
      <c r="B94" s="107">
        <v>4221120</v>
      </c>
      <c r="C94" s="105" t="s">
        <v>209</v>
      </c>
      <c r="D94" s="105"/>
      <c r="E94" s="105"/>
      <c r="F94" s="105"/>
      <c r="G94" s="105"/>
      <c r="H94" s="105"/>
      <c r="I94" s="246">
        <v>30000</v>
      </c>
      <c r="J94" s="246">
        <v>20000</v>
      </c>
      <c r="K94" s="585"/>
      <c r="L94" s="400"/>
    </row>
    <row r="95" spans="2:12" x14ac:dyDescent="0.3">
      <c r="B95" s="107"/>
      <c r="C95" s="105"/>
      <c r="D95" s="105"/>
      <c r="E95" s="105"/>
      <c r="F95" s="105"/>
      <c r="G95" s="105"/>
      <c r="H95" s="105"/>
      <c r="I95" s="246"/>
      <c r="J95" s="246"/>
      <c r="K95" s="585"/>
      <c r="L95" s="400"/>
    </row>
    <row r="96" spans="2:12" x14ac:dyDescent="0.3">
      <c r="B96" s="107"/>
      <c r="C96" s="105"/>
      <c r="D96" s="105"/>
      <c r="E96" s="105"/>
      <c r="F96" s="105"/>
      <c r="G96" s="105"/>
      <c r="H96" s="105"/>
      <c r="I96" s="246"/>
      <c r="J96" s="246"/>
      <c r="K96" s="585"/>
      <c r="L96" s="400"/>
    </row>
    <row r="97" spans="1:12" x14ac:dyDescent="0.3">
      <c r="B97" s="33"/>
      <c r="C97" s="54"/>
      <c r="D97" s="54"/>
      <c r="E97" s="54"/>
      <c r="F97" s="54"/>
      <c r="G97" s="54"/>
      <c r="H97" s="54"/>
      <c r="I97" s="297"/>
      <c r="J97" s="297"/>
      <c r="L97" s="400"/>
    </row>
    <row r="98" spans="1:12" x14ac:dyDescent="0.3">
      <c r="B98" s="33">
        <v>42212</v>
      </c>
      <c r="C98" s="34" t="s">
        <v>54</v>
      </c>
      <c r="D98" s="108"/>
      <c r="E98" s="108"/>
      <c r="F98" s="108"/>
      <c r="G98" s="108"/>
      <c r="H98" s="324"/>
      <c r="I98" s="505">
        <f>SUM(I99:I101)</f>
        <v>450000</v>
      </c>
      <c r="J98" s="505">
        <f>SUM(J99:J101)</f>
        <v>400000</v>
      </c>
      <c r="K98" s="586"/>
      <c r="L98" s="400"/>
    </row>
    <row r="99" spans="1:12" x14ac:dyDescent="0.3">
      <c r="B99" s="107">
        <v>4221201</v>
      </c>
      <c r="C99" s="108" t="s">
        <v>55</v>
      </c>
      <c r="D99" s="108"/>
      <c r="E99" s="108"/>
      <c r="F99" s="108"/>
      <c r="G99" s="108"/>
      <c r="H99" s="108"/>
      <c r="I99" s="246">
        <v>400000</v>
      </c>
      <c r="J99" s="246">
        <v>350000</v>
      </c>
      <c r="K99" s="585"/>
      <c r="L99" s="400"/>
    </row>
    <row r="100" spans="1:12" x14ac:dyDescent="0.3">
      <c r="B100" s="107">
        <v>4221202</v>
      </c>
      <c r="C100" s="108" t="s">
        <v>56</v>
      </c>
      <c r="D100" s="108"/>
      <c r="E100" s="108"/>
      <c r="F100" s="108"/>
      <c r="G100" s="108"/>
      <c r="H100" s="108"/>
      <c r="I100" s="246">
        <v>50000</v>
      </c>
      <c r="J100" s="246">
        <v>50000</v>
      </c>
      <c r="K100" s="585"/>
      <c r="L100" s="400"/>
    </row>
    <row r="101" spans="1:12" x14ac:dyDescent="0.3">
      <c r="B101" s="115"/>
      <c r="C101" s="105"/>
      <c r="D101" s="54"/>
      <c r="E101" s="54"/>
      <c r="F101" s="54"/>
      <c r="G101" s="54"/>
      <c r="H101" s="54"/>
      <c r="I101" s="298"/>
      <c r="J101" s="298"/>
      <c r="K101" s="585"/>
      <c r="L101" s="400"/>
    </row>
    <row r="102" spans="1:12" ht="15.5" thickBot="1" x14ac:dyDescent="0.35">
      <c r="B102" s="362"/>
      <c r="C102" s="363" t="s">
        <v>57</v>
      </c>
      <c r="D102" s="363"/>
      <c r="E102" s="363"/>
      <c r="F102" s="363"/>
      <c r="G102" s="363"/>
      <c r="H102" s="363"/>
      <c r="I102" s="506">
        <f>I74+I98</f>
        <v>1360000</v>
      </c>
      <c r="J102" s="506">
        <f>J74+J98</f>
        <v>1185000</v>
      </c>
      <c r="K102" s="587"/>
      <c r="L102" s="400"/>
    </row>
    <row r="103" spans="1:12" s="226" customFormat="1" ht="15.5" thickTop="1" x14ac:dyDescent="0.3">
      <c r="A103" s="21"/>
      <c r="B103" s="507"/>
      <c r="C103" s="16"/>
      <c r="D103" s="16"/>
      <c r="E103" s="16"/>
      <c r="F103" s="16"/>
      <c r="G103" s="16"/>
      <c r="H103" s="557"/>
      <c r="I103" s="495"/>
      <c r="J103" s="555"/>
      <c r="K103" s="364"/>
      <c r="L103" s="492"/>
    </row>
    <row r="104" spans="1:12" x14ac:dyDescent="0.3">
      <c r="B104" s="97">
        <v>424</v>
      </c>
      <c r="C104" s="74" t="s">
        <v>58</v>
      </c>
      <c r="D104" s="74"/>
      <c r="E104" s="74"/>
      <c r="F104" s="74"/>
      <c r="G104" s="74"/>
      <c r="H104" s="558"/>
      <c r="I104" s="382"/>
      <c r="J104" s="296"/>
    </row>
    <row r="105" spans="1:12" ht="15" customHeight="1" x14ac:dyDescent="0.3">
      <c r="B105" s="356">
        <v>4241</v>
      </c>
      <c r="C105" s="357" t="s">
        <v>59</v>
      </c>
      <c r="D105" s="105"/>
      <c r="E105" s="105"/>
      <c r="F105" s="105"/>
      <c r="G105" s="105"/>
      <c r="H105" s="542"/>
      <c r="I105" s="505">
        <f>SUM(I106:I109)</f>
        <v>160000</v>
      </c>
      <c r="J105" s="505">
        <f>SUM(J106:J109)</f>
        <v>160000</v>
      </c>
      <c r="K105" s="584"/>
    </row>
    <row r="106" spans="1:12" x14ac:dyDescent="0.3">
      <c r="B106" s="107">
        <v>424111</v>
      </c>
      <c r="C106" s="104" t="s">
        <v>60</v>
      </c>
      <c r="D106" s="108"/>
      <c r="E106" s="108"/>
      <c r="F106" s="108"/>
      <c r="G106" s="108"/>
      <c r="H106" s="537"/>
      <c r="I106" s="611">
        <v>120000</v>
      </c>
      <c r="J106" s="611">
        <v>120000</v>
      </c>
      <c r="K106" s="585"/>
    </row>
    <row r="107" spans="1:12" x14ac:dyDescent="0.3">
      <c r="B107" s="107">
        <v>42412</v>
      </c>
      <c r="C107" s="104" t="s">
        <v>61</v>
      </c>
      <c r="D107" s="108"/>
      <c r="E107" s="108"/>
      <c r="F107" s="108"/>
      <c r="G107" s="108"/>
      <c r="H107" s="537"/>
      <c r="I107" s="298">
        <v>10000</v>
      </c>
      <c r="J107" s="298">
        <v>10000</v>
      </c>
    </row>
    <row r="108" spans="1:12" x14ac:dyDescent="0.3">
      <c r="B108" s="107">
        <v>42414</v>
      </c>
      <c r="C108" s="104" t="s">
        <v>62</v>
      </c>
      <c r="D108" s="108"/>
      <c r="E108" s="108"/>
      <c r="F108" s="108"/>
      <c r="G108" s="108"/>
      <c r="H108" s="537"/>
      <c r="I108" s="298">
        <v>15000</v>
      </c>
      <c r="J108" s="298">
        <v>15000</v>
      </c>
      <c r="K108" s="585"/>
    </row>
    <row r="109" spans="1:12" x14ac:dyDescent="0.3">
      <c r="B109" s="107">
        <v>42419</v>
      </c>
      <c r="C109" s="104" t="s">
        <v>63</v>
      </c>
      <c r="D109" s="108"/>
      <c r="E109" s="108"/>
      <c r="F109" s="108"/>
      <c r="G109" s="108"/>
      <c r="H109" s="537"/>
      <c r="I109" s="298">
        <v>15000</v>
      </c>
      <c r="J109" s="298">
        <v>15000</v>
      </c>
      <c r="K109" s="585"/>
    </row>
    <row r="110" spans="1:12" x14ac:dyDescent="0.3">
      <c r="B110" s="66"/>
      <c r="C110" s="16"/>
      <c r="D110" s="16"/>
      <c r="E110" s="16"/>
      <c r="F110" s="16"/>
      <c r="G110" s="16"/>
      <c r="H110" s="540"/>
      <c r="I110" s="298"/>
      <c r="J110" s="298"/>
    </row>
    <row r="111" spans="1:12" x14ac:dyDescent="0.3">
      <c r="B111" s="33">
        <v>4243</v>
      </c>
      <c r="C111" s="361" t="s">
        <v>64</v>
      </c>
      <c r="D111" s="108"/>
      <c r="E111" s="108"/>
      <c r="F111" s="108"/>
      <c r="G111" s="108"/>
      <c r="H111" s="537"/>
      <c r="I111" s="505">
        <f>SUM(I112:I116)</f>
        <v>190000</v>
      </c>
      <c r="J111" s="505">
        <f>SUM(J112:J116)</f>
        <v>190000</v>
      </c>
      <c r="K111" s="584"/>
    </row>
    <row r="112" spans="1:12" x14ac:dyDescent="0.3">
      <c r="B112" s="107">
        <v>42431</v>
      </c>
      <c r="C112" s="104" t="s">
        <v>65</v>
      </c>
      <c r="D112" s="108"/>
      <c r="E112" s="108"/>
      <c r="F112" s="108"/>
      <c r="G112" s="108"/>
      <c r="H112" s="537"/>
      <c r="I112" s="298">
        <v>80000</v>
      </c>
      <c r="J112" s="298">
        <v>80000</v>
      </c>
    </row>
    <row r="113" spans="2:13" x14ac:dyDescent="0.3">
      <c r="B113" s="107">
        <v>42432</v>
      </c>
      <c r="C113" s="104" t="s">
        <v>66</v>
      </c>
      <c r="D113" s="108"/>
      <c r="E113" s="108"/>
      <c r="F113" s="108"/>
      <c r="G113" s="108"/>
      <c r="H113" s="537"/>
      <c r="I113" s="246">
        <v>80000</v>
      </c>
      <c r="J113" s="246">
        <v>80000</v>
      </c>
      <c r="K113" s="585"/>
    </row>
    <row r="114" spans="2:13" x14ac:dyDescent="0.3">
      <c r="B114" s="33">
        <v>42441</v>
      </c>
      <c r="C114" s="361" t="s">
        <v>67</v>
      </c>
      <c r="D114" s="34"/>
      <c r="E114" s="34"/>
      <c r="F114" s="34"/>
      <c r="G114" s="34"/>
      <c r="H114" s="536"/>
      <c r="I114" s="297"/>
      <c r="J114" s="297"/>
    </row>
    <row r="115" spans="2:13" x14ac:dyDescent="0.3">
      <c r="B115" s="107">
        <v>424411</v>
      </c>
      <c r="C115" s="104" t="s">
        <v>67</v>
      </c>
      <c r="D115" s="108"/>
      <c r="E115" s="108"/>
      <c r="F115" s="108"/>
      <c r="G115" s="108"/>
      <c r="H115" s="537"/>
      <c r="I115" s="298">
        <v>15000</v>
      </c>
      <c r="J115" s="298">
        <v>15000</v>
      </c>
      <c r="K115" s="585"/>
    </row>
    <row r="116" spans="2:13" x14ac:dyDescent="0.3">
      <c r="B116" s="107">
        <v>424413</v>
      </c>
      <c r="C116" s="104" t="s">
        <v>68</v>
      </c>
      <c r="D116" s="108"/>
      <c r="E116" s="108"/>
      <c r="F116" s="108"/>
      <c r="G116" s="108"/>
      <c r="H116" s="537"/>
      <c r="I116" s="298">
        <v>15000</v>
      </c>
      <c r="J116" s="298">
        <v>15000</v>
      </c>
      <c r="K116" s="585"/>
    </row>
    <row r="117" spans="2:13" ht="15.5" thickBot="1" x14ac:dyDescent="0.35">
      <c r="B117" s="365"/>
      <c r="C117" s="366" t="s">
        <v>69</v>
      </c>
      <c r="D117" s="366"/>
      <c r="E117" s="366"/>
      <c r="F117" s="366"/>
      <c r="G117" s="366"/>
      <c r="H117" s="559"/>
      <c r="I117" s="579">
        <f>I105+I111</f>
        <v>350000</v>
      </c>
      <c r="J117" s="579">
        <f>J105+J111</f>
        <v>350000</v>
      </c>
      <c r="K117" s="587"/>
    </row>
    <row r="118" spans="2:13" ht="15.5" thickTop="1" x14ac:dyDescent="0.3">
      <c r="B118" s="367"/>
      <c r="C118" s="262"/>
      <c r="D118" s="16"/>
      <c r="E118" s="16"/>
      <c r="F118" s="16"/>
      <c r="G118" s="16"/>
      <c r="H118" s="262"/>
      <c r="I118" s="368"/>
      <c r="J118" s="593"/>
      <c r="L118" s="400"/>
    </row>
    <row r="119" spans="2:13" ht="15.5" thickBot="1" x14ac:dyDescent="0.35">
      <c r="B119" s="369"/>
      <c r="C119" s="26"/>
      <c r="D119" s="26"/>
      <c r="E119" s="26"/>
      <c r="F119" s="26"/>
      <c r="G119" s="26"/>
      <c r="H119" s="26"/>
      <c r="I119" s="370"/>
      <c r="J119" s="594"/>
      <c r="L119" s="400"/>
      <c r="M119" s="403"/>
    </row>
    <row r="120" spans="2:13" x14ac:dyDescent="0.3">
      <c r="B120" s="53">
        <v>425</v>
      </c>
      <c r="C120" s="598" t="s">
        <v>70</v>
      </c>
      <c r="D120" s="371"/>
      <c r="E120" s="372"/>
      <c r="F120" s="372"/>
      <c r="G120" s="372"/>
      <c r="H120" s="560"/>
      <c r="I120" s="257"/>
      <c r="J120" s="257"/>
    </row>
    <row r="121" spans="2:13" x14ac:dyDescent="0.3">
      <c r="B121" s="356">
        <v>4251</v>
      </c>
      <c r="C121" s="357" t="s">
        <v>71</v>
      </c>
      <c r="D121" s="105"/>
      <c r="E121" s="105"/>
      <c r="F121" s="105"/>
      <c r="G121" s="105"/>
      <c r="H121" s="349"/>
      <c r="I121" s="602">
        <f>SUM(I122:I126)</f>
        <v>260000</v>
      </c>
      <c r="J121" s="602">
        <f>SUM(J122:J126)</f>
        <v>255000</v>
      </c>
      <c r="K121" s="584"/>
    </row>
    <row r="122" spans="2:13" ht="14.25" customHeight="1" x14ac:dyDescent="0.3">
      <c r="B122" s="107">
        <v>425112</v>
      </c>
      <c r="C122" s="104" t="s">
        <v>72</v>
      </c>
      <c r="D122" s="108"/>
      <c r="E122" s="108"/>
      <c r="F122" s="21"/>
      <c r="G122" s="108"/>
      <c r="H122" s="108"/>
      <c r="I122" s="246">
        <v>55000</v>
      </c>
      <c r="J122" s="246">
        <v>55000</v>
      </c>
    </row>
    <row r="123" spans="2:13" ht="15" customHeight="1" x14ac:dyDescent="0.3">
      <c r="B123" s="160">
        <v>425111</v>
      </c>
      <c r="C123" s="104" t="s">
        <v>156</v>
      </c>
      <c r="D123" s="108"/>
      <c r="E123" s="108"/>
      <c r="F123" s="108"/>
      <c r="G123" s="108"/>
      <c r="H123" s="324"/>
      <c r="I123" s="298">
        <v>55000</v>
      </c>
      <c r="J123" s="298">
        <v>55000</v>
      </c>
      <c r="K123" s="585"/>
    </row>
    <row r="124" spans="2:13" x14ac:dyDescent="0.3">
      <c r="B124" s="115">
        <v>425131</v>
      </c>
      <c r="C124" s="104" t="s">
        <v>73</v>
      </c>
      <c r="D124" s="108"/>
      <c r="E124" s="108"/>
      <c r="F124" s="108"/>
      <c r="G124" s="108"/>
      <c r="H124" s="108"/>
      <c r="I124" s="246">
        <v>120000</v>
      </c>
      <c r="J124" s="246">
        <v>115000</v>
      </c>
    </row>
    <row r="125" spans="2:13" x14ac:dyDescent="0.3">
      <c r="B125" s="107">
        <v>425141</v>
      </c>
      <c r="C125" s="104" t="s">
        <v>74</v>
      </c>
      <c r="D125" s="108"/>
      <c r="E125" s="108"/>
      <c r="F125" s="108"/>
      <c r="G125" s="108"/>
      <c r="H125" s="108"/>
      <c r="I125" s="298">
        <v>15000</v>
      </c>
      <c r="J125" s="298">
        <v>15000</v>
      </c>
      <c r="K125" s="585"/>
    </row>
    <row r="126" spans="2:13" x14ac:dyDescent="0.3">
      <c r="B126" s="107">
        <v>425142</v>
      </c>
      <c r="C126" s="104" t="s">
        <v>75</v>
      </c>
      <c r="D126" s="108"/>
      <c r="E126" s="108"/>
      <c r="F126" s="108"/>
      <c r="G126" s="108"/>
      <c r="H126" s="108"/>
      <c r="I126" s="246">
        <v>15000</v>
      </c>
      <c r="J126" s="246">
        <v>15000</v>
      </c>
    </row>
    <row r="127" spans="2:13" x14ac:dyDescent="0.3">
      <c r="B127" s="373"/>
      <c r="C127" s="21"/>
      <c r="D127" s="21"/>
      <c r="E127" s="21"/>
      <c r="F127" s="21"/>
      <c r="G127" s="21"/>
      <c r="H127" s="21"/>
      <c r="I127" s="253"/>
      <c r="J127" s="253"/>
    </row>
    <row r="128" spans="2:13" ht="15" customHeight="1" x14ac:dyDescent="0.3">
      <c r="B128" s="33">
        <v>4252</v>
      </c>
      <c r="C128" s="361" t="s">
        <v>76</v>
      </c>
      <c r="D128" s="34"/>
      <c r="E128" s="34"/>
      <c r="F128" s="34"/>
      <c r="G128" s="34"/>
      <c r="H128" s="51"/>
      <c r="I128" s="602">
        <f>SUM(I129:I132)</f>
        <v>206000</v>
      </c>
      <c r="J128" s="602">
        <f>SUM(J129:J132)</f>
        <v>163000</v>
      </c>
      <c r="K128" s="586"/>
    </row>
    <row r="129" spans="2:11" x14ac:dyDescent="0.3">
      <c r="B129" s="107">
        <v>425221</v>
      </c>
      <c r="C129" s="104" t="s">
        <v>77</v>
      </c>
      <c r="D129" s="108"/>
      <c r="E129" s="108"/>
      <c r="F129" s="108"/>
      <c r="G129" s="108"/>
      <c r="H129" s="324"/>
      <c r="I129" s="246">
        <v>130000</v>
      </c>
      <c r="J129" s="246">
        <v>100000</v>
      </c>
    </row>
    <row r="130" spans="2:11" x14ac:dyDescent="0.3">
      <c r="B130" s="107">
        <v>425222</v>
      </c>
      <c r="C130" s="104" t="s">
        <v>78</v>
      </c>
      <c r="D130" s="108"/>
      <c r="E130" s="108"/>
      <c r="F130" s="108"/>
      <c r="G130" s="108"/>
      <c r="H130" s="324"/>
      <c r="I130" s="246">
        <v>35000</v>
      </c>
      <c r="J130" s="246">
        <v>30000</v>
      </c>
      <c r="K130" s="585"/>
    </row>
    <row r="131" spans="2:11" x14ac:dyDescent="0.3">
      <c r="B131" s="107">
        <v>425223</v>
      </c>
      <c r="C131" s="104" t="s">
        <v>79</v>
      </c>
      <c r="D131" s="108"/>
      <c r="E131" s="108"/>
      <c r="F131" s="108"/>
      <c r="G131" s="108"/>
      <c r="H131" s="21"/>
      <c r="I131" s="246">
        <v>1000</v>
      </c>
      <c r="J131" s="246">
        <v>1000</v>
      </c>
    </row>
    <row r="132" spans="2:11" x14ac:dyDescent="0.3">
      <c r="B132" s="107">
        <v>42529</v>
      </c>
      <c r="C132" s="104" t="s">
        <v>80</v>
      </c>
      <c r="D132" s="108"/>
      <c r="E132" s="108"/>
      <c r="F132" s="108"/>
      <c r="G132" s="108"/>
      <c r="H132" s="324"/>
      <c r="I132" s="246">
        <v>40000</v>
      </c>
      <c r="J132" s="246">
        <v>32000</v>
      </c>
      <c r="K132" s="585"/>
    </row>
    <row r="133" spans="2:11" x14ac:dyDescent="0.3">
      <c r="B133" s="66"/>
      <c r="C133" s="16"/>
      <c r="D133" s="16"/>
      <c r="E133" s="16"/>
      <c r="F133" s="16"/>
      <c r="G133" s="16"/>
      <c r="H133" s="16"/>
      <c r="I133" s="297"/>
      <c r="J133" s="297"/>
    </row>
    <row r="134" spans="2:11" x14ac:dyDescent="0.3">
      <c r="B134" s="33">
        <v>4253</v>
      </c>
      <c r="C134" s="361" t="s">
        <v>81</v>
      </c>
      <c r="D134" s="108"/>
      <c r="E134" s="108"/>
      <c r="F134" s="108"/>
      <c r="G134" s="108"/>
      <c r="H134" s="324"/>
      <c r="I134" s="602">
        <f>SUM(I135:I139)</f>
        <v>155000</v>
      </c>
      <c r="J134" s="602">
        <f>SUM(J135:J139)</f>
        <v>155000</v>
      </c>
      <c r="K134" s="585"/>
    </row>
    <row r="135" spans="2:11" x14ac:dyDescent="0.3">
      <c r="B135" s="107">
        <v>42531</v>
      </c>
      <c r="C135" s="104" t="s">
        <v>82</v>
      </c>
      <c r="D135" s="108"/>
      <c r="E135" s="108"/>
      <c r="F135" s="108"/>
      <c r="G135" s="108"/>
      <c r="H135" s="324"/>
      <c r="I135" s="252"/>
      <c r="J135" s="252"/>
    </row>
    <row r="136" spans="2:11" x14ac:dyDescent="0.3">
      <c r="B136" s="107">
        <v>42532</v>
      </c>
      <c r="C136" s="104" t="s">
        <v>83</v>
      </c>
      <c r="D136" s="108"/>
      <c r="E136" s="108"/>
      <c r="F136" s="108"/>
      <c r="G136" s="108"/>
      <c r="H136" s="324"/>
      <c r="I136" s="252">
        <v>15000</v>
      </c>
      <c r="J136" s="252">
        <v>15000</v>
      </c>
    </row>
    <row r="137" spans="2:11" x14ac:dyDescent="0.3">
      <c r="B137" s="107">
        <v>42533</v>
      </c>
      <c r="C137" s="104" t="s">
        <v>84</v>
      </c>
      <c r="D137" s="108"/>
      <c r="E137" s="108"/>
      <c r="F137" s="108"/>
      <c r="G137" s="108"/>
      <c r="H137" s="324"/>
      <c r="I137" s="252"/>
      <c r="J137" s="252"/>
    </row>
    <row r="138" spans="2:11" x14ac:dyDescent="0.3">
      <c r="B138" s="107">
        <v>42534</v>
      </c>
      <c r="C138" s="104" t="s">
        <v>85</v>
      </c>
      <c r="D138" s="108"/>
      <c r="E138" s="108"/>
      <c r="F138" s="108"/>
      <c r="G138" s="108"/>
      <c r="H138" s="324"/>
      <c r="I138" s="252">
        <v>40000</v>
      </c>
      <c r="J138" s="252">
        <v>40000</v>
      </c>
    </row>
    <row r="139" spans="2:11" x14ac:dyDescent="0.3">
      <c r="B139" s="107">
        <v>42539</v>
      </c>
      <c r="C139" s="104" t="s">
        <v>86</v>
      </c>
      <c r="D139" s="108"/>
      <c r="E139" s="108"/>
      <c r="F139" s="108"/>
      <c r="G139" s="108"/>
      <c r="H139" s="324"/>
      <c r="I139" s="252">
        <v>100000</v>
      </c>
      <c r="J139" s="252">
        <v>100000</v>
      </c>
    </row>
    <row r="140" spans="2:11" x14ac:dyDescent="0.3">
      <c r="B140" s="53"/>
      <c r="C140" s="54"/>
      <c r="D140" s="54"/>
      <c r="E140" s="54"/>
      <c r="F140" s="54"/>
      <c r="G140" s="54"/>
      <c r="H140" s="54"/>
      <c r="I140" s="259"/>
      <c r="J140" s="259"/>
    </row>
    <row r="141" spans="2:11" x14ac:dyDescent="0.3">
      <c r="B141" s="33">
        <v>4254</v>
      </c>
      <c r="C141" s="361" t="s">
        <v>87</v>
      </c>
      <c r="D141" s="108"/>
      <c r="E141" s="108"/>
      <c r="F141" s="108"/>
      <c r="G141" s="108"/>
      <c r="H141" s="324"/>
      <c r="I141" s="505">
        <f>SUM(I142:I148)</f>
        <v>250000</v>
      </c>
      <c r="J141" s="505">
        <f>SUM(J142:J148)</f>
        <v>240000</v>
      </c>
      <c r="K141" s="586"/>
    </row>
    <row r="142" spans="2:11" x14ac:dyDescent="0.3">
      <c r="B142" s="107">
        <v>42542</v>
      </c>
      <c r="C142" s="104" t="s">
        <v>88</v>
      </c>
      <c r="D142" s="108"/>
      <c r="E142" s="108"/>
      <c r="F142" s="108"/>
      <c r="G142" s="108"/>
      <c r="H142" s="324"/>
      <c r="I142" s="298">
        <v>15000</v>
      </c>
      <c r="J142" s="298">
        <v>15000</v>
      </c>
      <c r="K142" s="585"/>
    </row>
    <row r="143" spans="2:11" x14ac:dyDescent="0.3">
      <c r="B143" s="107">
        <v>42543</v>
      </c>
      <c r="C143" s="104" t="s">
        <v>89</v>
      </c>
      <c r="D143" s="108"/>
      <c r="E143" s="108"/>
      <c r="F143" s="108"/>
      <c r="G143" s="108"/>
      <c r="H143" s="324"/>
      <c r="I143" s="298">
        <v>3000</v>
      </c>
      <c r="J143" s="298">
        <v>3000</v>
      </c>
    </row>
    <row r="144" spans="2:11" x14ac:dyDescent="0.3">
      <c r="B144" s="107">
        <v>42544</v>
      </c>
      <c r="C144" s="104" t="s">
        <v>90</v>
      </c>
      <c r="D144" s="108"/>
      <c r="E144" s="108"/>
      <c r="F144" s="108"/>
      <c r="G144" s="108"/>
      <c r="H144" s="324"/>
      <c r="I144" s="298"/>
      <c r="J144" s="298"/>
    </row>
    <row r="145" spans="2:13" x14ac:dyDescent="0.3">
      <c r="B145" s="107">
        <v>42545</v>
      </c>
      <c r="C145" s="104" t="s">
        <v>91</v>
      </c>
      <c r="D145" s="108"/>
      <c r="E145" s="108"/>
      <c r="F145" s="108"/>
      <c r="G145" s="108"/>
      <c r="H145" s="324"/>
      <c r="I145" s="246">
        <v>90000</v>
      </c>
      <c r="J145" s="246">
        <v>90000</v>
      </c>
    </row>
    <row r="146" spans="2:13" x14ac:dyDescent="0.3">
      <c r="B146" s="107">
        <v>42546</v>
      </c>
      <c r="C146" s="104" t="s">
        <v>92</v>
      </c>
      <c r="D146" s="108"/>
      <c r="E146" s="108"/>
      <c r="F146" s="108"/>
      <c r="G146" s="108"/>
      <c r="H146" s="324"/>
      <c r="I146" s="298"/>
      <c r="J146" s="298"/>
    </row>
    <row r="147" spans="2:13" ht="15" customHeight="1" x14ac:dyDescent="0.3">
      <c r="B147" s="107">
        <v>42547</v>
      </c>
      <c r="C147" s="104" t="s">
        <v>93</v>
      </c>
      <c r="D147" s="108"/>
      <c r="E147" s="108"/>
      <c r="F147" s="108"/>
      <c r="G147" s="108"/>
      <c r="H147" s="324"/>
      <c r="I147" s="246">
        <v>2000</v>
      </c>
      <c r="J147" s="246">
        <v>2000</v>
      </c>
    </row>
    <row r="148" spans="2:13" ht="15.5" thickBot="1" x14ac:dyDescent="0.35">
      <c r="B148" s="378">
        <v>425491</v>
      </c>
      <c r="C148" s="379" t="s">
        <v>94</v>
      </c>
      <c r="D148" s="380"/>
      <c r="E148" s="380"/>
      <c r="F148" s="380"/>
      <c r="G148" s="380"/>
      <c r="H148" s="380"/>
      <c r="I148" s="614">
        <v>140000</v>
      </c>
      <c r="J148" s="614">
        <v>130000</v>
      </c>
      <c r="M148" s="403"/>
    </row>
    <row r="149" spans="2:13" x14ac:dyDescent="0.3">
      <c r="B149" s="521"/>
      <c r="C149" s="522"/>
      <c r="D149" s="522"/>
      <c r="E149" s="522"/>
      <c r="F149" s="522"/>
      <c r="G149" s="522"/>
      <c r="H149" s="522"/>
      <c r="I149" s="523"/>
      <c r="J149" s="523"/>
    </row>
    <row r="150" spans="2:13" ht="15.5" thickBot="1" x14ac:dyDescent="0.35">
      <c r="B150" s="314"/>
      <c r="C150" s="21"/>
      <c r="D150" s="21"/>
      <c r="E150" s="21"/>
      <c r="F150" s="21"/>
      <c r="G150" s="21"/>
      <c r="H150" s="21"/>
      <c r="I150" s="353"/>
      <c r="J150" s="353"/>
      <c r="L150" s="400"/>
    </row>
    <row r="151" spans="2:13" ht="25.15" customHeight="1" thickBot="1" x14ac:dyDescent="0.35">
      <c r="B151" s="599" t="s">
        <v>0</v>
      </c>
      <c r="C151" s="600"/>
      <c r="D151" s="569"/>
      <c r="E151" s="569" t="s">
        <v>1</v>
      </c>
      <c r="F151" s="569"/>
      <c r="G151" s="569"/>
      <c r="H151" s="570"/>
      <c r="I151" s="571" t="s">
        <v>219</v>
      </c>
      <c r="J151" s="571" t="s">
        <v>214</v>
      </c>
      <c r="K151" s="584"/>
    </row>
    <row r="152" spans="2:13" x14ac:dyDescent="0.3">
      <c r="B152" s="356">
        <v>4255</v>
      </c>
      <c r="C152" s="357" t="s">
        <v>95</v>
      </c>
      <c r="D152" s="105"/>
      <c r="E152" s="105"/>
      <c r="F152" s="105"/>
      <c r="G152" s="105"/>
      <c r="H152" s="349"/>
      <c r="I152" s="602">
        <f>SUM(I153)</f>
        <v>10000</v>
      </c>
      <c r="J152" s="602">
        <f>SUM(J153)</f>
        <v>10000</v>
      </c>
      <c r="K152" s="586"/>
    </row>
    <row r="153" spans="2:13" x14ac:dyDescent="0.3">
      <c r="B153" s="107">
        <v>42559</v>
      </c>
      <c r="C153" s="104" t="s">
        <v>96</v>
      </c>
      <c r="D153" s="108"/>
      <c r="E153" s="108"/>
      <c r="F153" s="108"/>
      <c r="G153" s="108"/>
      <c r="H153" s="324"/>
      <c r="I153" s="609">
        <v>10000</v>
      </c>
      <c r="J153" s="609">
        <v>10000</v>
      </c>
      <c r="K153" s="585"/>
    </row>
    <row r="154" spans="2:13" x14ac:dyDescent="0.3">
      <c r="B154" s="66"/>
      <c r="C154" s="16"/>
      <c r="D154" s="16"/>
      <c r="E154" s="16"/>
      <c r="F154" s="16"/>
      <c r="G154" s="16"/>
      <c r="H154" s="16"/>
      <c r="I154" s="297"/>
      <c r="J154" s="297"/>
    </row>
    <row r="155" spans="2:13" x14ac:dyDescent="0.3">
      <c r="B155" s="33">
        <v>4257</v>
      </c>
      <c r="C155" s="361" t="s">
        <v>97</v>
      </c>
      <c r="D155" s="108"/>
      <c r="E155" s="108"/>
      <c r="F155" s="108"/>
      <c r="G155" s="108"/>
      <c r="H155" s="324"/>
      <c r="I155" s="505">
        <f>SUM(I157:I168)</f>
        <v>543750</v>
      </c>
      <c r="J155" s="505">
        <f>SUM(J157:J168)</f>
        <v>529000</v>
      </c>
      <c r="K155" s="586"/>
    </row>
    <row r="156" spans="2:13" x14ac:dyDescent="0.3">
      <c r="B156" s="339"/>
      <c r="C156" s="104"/>
      <c r="D156" s="108"/>
      <c r="E156" s="108"/>
      <c r="F156" s="108"/>
      <c r="G156" s="108"/>
      <c r="H156" s="324"/>
      <c r="I156" s="505"/>
      <c r="J156" s="505"/>
    </row>
    <row r="157" spans="2:13" x14ac:dyDescent="0.3">
      <c r="B157" s="339">
        <v>425713</v>
      </c>
      <c r="C157" s="104" t="s">
        <v>182</v>
      </c>
      <c r="D157" s="108"/>
      <c r="E157" s="108"/>
      <c r="F157" s="108"/>
      <c r="G157" s="108"/>
      <c r="H157" s="324"/>
      <c r="I157" s="298">
        <v>80000</v>
      </c>
      <c r="J157" s="298">
        <v>80000</v>
      </c>
      <c r="K157" s="375"/>
    </row>
    <row r="158" spans="2:13" x14ac:dyDescent="0.3">
      <c r="B158" s="339">
        <v>425731</v>
      </c>
      <c r="C158" s="104" t="s">
        <v>98</v>
      </c>
      <c r="D158" s="108"/>
      <c r="E158" s="108"/>
      <c r="F158" s="108"/>
      <c r="G158" s="108"/>
      <c r="H158" s="108"/>
      <c r="I158" s="609">
        <v>110000</v>
      </c>
      <c r="J158" s="609">
        <v>110000</v>
      </c>
    </row>
    <row r="159" spans="2:13" x14ac:dyDescent="0.3">
      <c r="B159" s="339">
        <v>425732</v>
      </c>
      <c r="C159" s="104" t="s">
        <v>99</v>
      </c>
      <c r="D159" s="108"/>
      <c r="E159" s="108"/>
      <c r="F159" s="108"/>
      <c r="G159" s="108"/>
      <c r="H159" s="108"/>
      <c r="I159" s="298">
        <v>15000</v>
      </c>
      <c r="J159" s="298">
        <v>10000</v>
      </c>
      <c r="K159" s="360"/>
    </row>
    <row r="160" spans="2:13" x14ac:dyDescent="0.3">
      <c r="B160" s="107">
        <v>42574</v>
      </c>
      <c r="C160" s="104" t="s">
        <v>198</v>
      </c>
      <c r="D160" s="108"/>
      <c r="E160" s="108"/>
      <c r="F160" s="108"/>
      <c r="G160" s="108"/>
      <c r="H160" s="324"/>
      <c r="I160" s="298">
        <v>90000</v>
      </c>
      <c r="J160" s="298">
        <v>90000</v>
      </c>
    </row>
    <row r="161" spans="1:14" x14ac:dyDescent="0.3">
      <c r="B161" s="339">
        <v>42575</v>
      </c>
      <c r="C161" s="104" t="s">
        <v>195</v>
      </c>
      <c r="D161" s="108"/>
      <c r="E161" s="108"/>
      <c r="F161" s="108"/>
      <c r="G161" s="108"/>
      <c r="H161" s="21"/>
      <c r="I161" s="298">
        <v>23750</v>
      </c>
      <c r="J161" s="298">
        <v>24000</v>
      </c>
    </row>
    <row r="162" spans="1:14" ht="13.5" customHeight="1" x14ac:dyDescent="0.3">
      <c r="B162" s="339"/>
      <c r="C162" s="104"/>
      <c r="D162" s="108"/>
      <c r="E162" s="108"/>
      <c r="F162" s="108"/>
      <c r="G162" s="108"/>
      <c r="H162" s="324"/>
      <c r="I162" s="298"/>
      <c r="J162" s="298"/>
      <c r="K162" s="360"/>
    </row>
    <row r="163" spans="1:14" x14ac:dyDescent="0.3">
      <c r="B163" s="339">
        <v>425772</v>
      </c>
      <c r="C163" s="104" t="s">
        <v>100</v>
      </c>
      <c r="D163" s="108"/>
      <c r="E163" s="108"/>
      <c r="F163" s="108"/>
      <c r="G163" s="108"/>
      <c r="H163" s="108"/>
      <c r="I163" s="298">
        <v>10000</v>
      </c>
      <c r="J163" s="298">
        <v>10000</v>
      </c>
      <c r="K163" s="585"/>
    </row>
    <row r="164" spans="1:14" x14ac:dyDescent="0.3">
      <c r="B164" s="339"/>
      <c r="C164" s="104"/>
      <c r="D164" s="108"/>
      <c r="E164" s="108"/>
      <c r="F164" s="108"/>
      <c r="G164" s="108"/>
      <c r="H164" s="108"/>
      <c r="I164" s="298"/>
      <c r="J164" s="298"/>
      <c r="K164" s="585"/>
    </row>
    <row r="165" spans="1:14" x14ac:dyDescent="0.3">
      <c r="B165" s="339">
        <v>425793</v>
      </c>
      <c r="C165" s="104" t="s">
        <v>101</v>
      </c>
      <c r="D165" s="108"/>
      <c r="E165" s="108"/>
      <c r="F165" s="108"/>
      <c r="G165" s="108"/>
      <c r="H165" s="108"/>
      <c r="I165" s="298">
        <v>105000</v>
      </c>
      <c r="J165" s="298">
        <v>105000</v>
      </c>
      <c r="K165" s="375"/>
    </row>
    <row r="166" spans="1:14" x14ac:dyDescent="0.3">
      <c r="B166" s="339">
        <v>425794</v>
      </c>
      <c r="C166" s="104" t="s">
        <v>102</v>
      </c>
      <c r="D166" s="108"/>
      <c r="E166" s="108"/>
      <c r="F166" s="108"/>
      <c r="G166" s="108"/>
      <c r="H166" s="108"/>
      <c r="I166" s="298">
        <v>10000</v>
      </c>
      <c r="J166" s="298">
        <v>10000</v>
      </c>
      <c r="K166" s="375"/>
    </row>
    <row r="167" spans="1:14" x14ac:dyDescent="0.3">
      <c r="B167" s="339">
        <v>42579</v>
      </c>
      <c r="C167" s="104" t="s">
        <v>103</v>
      </c>
      <c r="D167" s="108"/>
      <c r="E167" s="108"/>
      <c r="F167" s="108"/>
      <c r="G167" s="108"/>
      <c r="H167" s="324"/>
      <c r="I167" s="298">
        <v>70000</v>
      </c>
      <c r="J167" s="298">
        <v>70000</v>
      </c>
      <c r="K167" s="360"/>
    </row>
    <row r="168" spans="1:14" x14ac:dyDescent="0.3">
      <c r="B168" s="115">
        <v>425796</v>
      </c>
      <c r="C168" s="104" t="s">
        <v>172</v>
      </c>
      <c r="D168" s="34"/>
      <c r="E168" s="34"/>
      <c r="F168" s="34"/>
      <c r="G168" s="34"/>
      <c r="H168" s="34"/>
      <c r="I168" s="298">
        <v>30000</v>
      </c>
      <c r="J168" s="298">
        <v>20000</v>
      </c>
      <c r="K168" s="585"/>
    </row>
    <row r="169" spans="1:14" x14ac:dyDescent="0.3">
      <c r="B169" s="115"/>
      <c r="C169" s="21"/>
      <c r="D169" s="16"/>
      <c r="E169" s="16"/>
      <c r="F169" s="16"/>
      <c r="G169" s="16"/>
      <c r="H169" s="34"/>
      <c r="I169" s="256"/>
      <c r="J169" s="256"/>
    </row>
    <row r="170" spans="1:14" x14ac:dyDescent="0.3">
      <c r="B170" s="33">
        <v>4258</v>
      </c>
      <c r="C170" s="361" t="s">
        <v>104</v>
      </c>
      <c r="D170" s="108"/>
      <c r="E170" s="108"/>
      <c r="F170" s="108"/>
      <c r="G170" s="108"/>
      <c r="H170" s="324"/>
      <c r="I170" s="505">
        <f>SUM(I171:I173)</f>
        <v>125000</v>
      </c>
      <c r="J170" s="505">
        <f>SUM(J171:J173)</f>
        <v>115000</v>
      </c>
      <c r="K170" s="584"/>
    </row>
    <row r="171" spans="1:14" x14ac:dyDescent="0.3">
      <c r="B171" s="339">
        <v>425811</v>
      </c>
      <c r="C171" s="104" t="s">
        <v>105</v>
      </c>
      <c r="D171" s="108"/>
      <c r="E171" s="108"/>
      <c r="F171" s="108"/>
      <c r="G171" s="108"/>
      <c r="H171" s="324"/>
      <c r="I171" s="246">
        <v>55000</v>
      </c>
      <c r="J171" s="246">
        <v>45000</v>
      </c>
    </row>
    <row r="172" spans="1:14" x14ac:dyDescent="0.3">
      <c r="B172" s="339">
        <v>425812</v>
      </c>
      <c r="C172" s="104" t="s">
        <v>106</v>
      </c>
      <c r="D172" s="108"/>
      <c r="E172" s="108"/>
      <c r="F172" s="108"/>
      <c r="G172" s="108"/>
      <c r="H172" s="21"/>
      <c r="I172" s="246">
        <v>45000</v>
      </c>
      <c r="J172" s="246">
        <v>45000</v>
      </c>
    </row>
    <row r="173" spans="1:14" ht="15.5" thickBot="1" x14ac:dyDescent="0.35">
      <c r="B173" s="378">
        <v>42589</v>
      </c>
      <c r="C173" s="379" t="s">
        <v>107</v>
      </c>
      <c r="D173" s="380"/>
      <c r="E173" s="380"/>
      <c r="F173" s="380"/>
      <c r="G173" s="380"/>
      <c r="H173" s="381"/>
      <c r="I173" s="615">
        <v>25000</v>
      </c>
      <c r="J173" s="615">
        <v>25000</v>
      </c>
    </row>
    <row r="174" spans="1:14" x14ac:dyDescent="0.3">
      <c r="A174" s="508"/>
      <c r="B174" s="21"/>
      <c r="C174" s="21"/>
      <c r="D174" s="21"/>
      <c r="E174" s="21"/>
      <c r="F174" s="21"/>
      <c r="G174" s="21"/>
      <c r="H174" s="21"/>
      <c r="I174" s="253"/>
      <c r="J174" s="253"/>
    </row>
    <row r="175" spans="1:14" x14ac:dyDescent="0.3">
      <c r="B175" s="33">
        <v>4259</v>
      </c>
      <c r="C175" s="361" t="s">
        <v>108</v>
      </c>
      <c r="D175" s="108"/>
      <c r="E175" s="108"/>
      <c r="F175" s="108"/>
      <c r="G175" s="108"/>
      <c r="H175" s="324"/>
      <c r="I175" s="505">
        <f>SUM(I176:I186)</f>
        <v>779209.38</v>
      </c>
      <c r="J175" s="505">
        <f>SUM(J176:J186)</f>
        <v>665000</v>
      </c>
    </row>
    <row r="176" spans="1:14" x14ac:dyDescent="0.3">
      <c r="B176" s="339">
        <v>425911</v>
      </c>
      <c r="C176" s="104" t="s">
        <v>158</v>
      </c>
      <c r="D176" s="108"/>
      <c r="E176" s="108"/>
      <c r="F176" s="108"/>
      <c r="G176" s="108"/>
      <c r="H176" s="108"/>
      <c r="I176" s="298">
        <v>85000</v>
      </c>
      <c r="J176" s="298">
        <v>80000</v>
      </c>
      <c r="N176" s="493"/>
    </row>
    <row r="177" spans="1:14" x14ac:dyDescent="0.3">
      <c r="B177" s="339">
        <v>425912</v>
      </c>
      <c r="C177" s="104" t="s">
        <v>109</v>
      </c>
      <c r="D177" s="108"/>
      <c r="E177" s="108"/>
      <c r="F177" s="108"/>
      <c r="G177" s="108"/>
      <c r="H177" s="108"/>
      <c r="I177" s="298">
        <v>20000</v>
      </c>
      <c r="J177" s="298">
        <v>20000</v>
      </c>
      <c r="K177" s="585"/>
    </row>
    <row r="178" spans="1:14" x14ac:dyDescent="0.3">
      <c r="B178" s="339">
        <v>425913</v>
      </c>
      <c r="C178" s="104" t="s">
        <v>110</v>
      </c>
      <c r="D178" s="108"/>
      <c r="E178" s="108"/>
      <c r="F178" s="108"/>
      <c r="G178" s="108"/>
      <c r="H178" s="108"/>
      <c r="I178" s="298">
        <v>30000</v>
      </c>
      <c r="J178" s="298">
        <v>30000</v>
      </c>
    </row>
    <row r="179" spans="1:14" x14ac:dyDescent="0.3">
      <c r="B179" s="339">
        <v>425914</v>
      </c>
      <c r="C179" s="104" t="s">
        <v>180</v>
      </c>
      <c r="D179" s="108"/>
      <c r="E179" s="108"/>
      <c r="F179" s="105"/>
      <c r="G179" s="108"/>
      <c r="H179" s="108"/>
      <c r="I179" s="298">
        <v>30000</v>
      </c>
      <c r="J179" s="298">
        <v>30000</v>
      </c>
    </row>
    <row r="180" spans="1:14" x14ac:dyDescent="0.3">
      <c r="B180" s="339">
        <v>425915</v>
      </c>
      <c r="C180" s="104" t="s">
        <v>111</v>
      </c>
      <c r="D180" s="108"/>
      <c r="E180" s="108"/>
      <c r="F180" s="21"/>
      <c r="G180" s="108"/>
      <c r="H180" s="108"/>
      <c r="I180" s="298">
        <v>10000</v>
      </c>
      <c r="J180" s="298">
        <v>10000</v>
      </c>
      <c r="K180" s="585"/>
    </row>
    <row r="181" spans="1:14" x14ac:dyDescent="0.3">
      <c r="B181" s="107">
        <v>42592</v>
      </c>
      <c r="C181" s="104" t="s">
        <v>112</v>
      </c>
      <c r="D181" s="108"/>
      <c r="E181" s="108"/>
      <c r="F181" s="108"/>
      <c r="G181" s="108"/>
      <c r="H181" s="324"/>
      <c r="I181" s="609">
        <v>30000</v>
      </c>
      <c r="J181" s="609">
        <v>30000</v>
      </c>
    </row>
    <row r="182" spans="1:14" x14ac:dyDescent="0.3">
      <c r="B182" s="107">
        <v>425992</v>
      </c>
      <c r="C182" s="104" t="s">
        <v>173</v>
      </c>
      <c r="D182" s="108"/>
      <c r="E182" s="108"/>
      <c r="F182" s="108"/>
      <c r="G182" s="108"/>
      <c r="H182" s="324"/>
      <c r="I182" s="298">
        <v>300000</v>
      </c>
      <c r="J182" s="298">
        <v>200000</v>
      </c>
      <c r="K182" s="585"/>
    </row>
    <row r="183" spans="1:14" x14ac:dyDescent="0.3">
      <c r="B183" s="107">
        <v>425993</v>
      </c>
      <c r="C183" s="104" t="s">
        <v>174</v>
      </c>
      <c r="D183" s="108"/>
      <c r="E183" s="108"/>
      <c r="F183" s="108"/>
      <c r="G183" s="108"/>
      <c r="H183" s="324"/>
      <c r="I183" s="302">
        <v>68550</v>
      </c>
      <c r="J183" s="302">
        <v>60000</v>
      </c>
    </row>
    <row r="184" spans="1:14" x14ac:dyDescent="0.3">
      <c r="B184" s="160">
        <v>425994</v>
      </c>
      <c r="C184" s="162" t="s">
        <v>160</v>
      </c>
      <c r="D184" s="162"/>
      <c r="E184" s="162"/>
      <c r="F184" s="162"/>
      <c r="G184" s="162"/>
      <c r="H184" s="162"/>
      <c r="I184" s="616">
        <v>20000</v>
      </c>
      <c r="J184" s="616">
        <v>20000</v>
      </c>
    </row>
    <row r="185" spans="1:14" x14ac:dyDescent="0.3">
      <c r="B185" s="160">
        <v>425996</v>
      </c>
      <c r="C185" s="162" t="s">
        <v>170</v>
      </c>
      <c r="D185" s="162"/>
      <c r="E185" s="162"/>
      <c r="F185" s="162"/>
      <c r="G185" s="162"/>
      <c r="H185" s="162"/>
      <c r="I185" s="616">
        <v>185659.38</v>
      </c>
      <c r="J185" s="616">
        <v>185000</v>
      </c>
    </row>
    <row r="186" spans="1:14" x14ac:dyDescent="0.3">
      <c r="B186" s="160"/>
      <c r="C186" s="162"/>
      <c r="D186" s="162"/>
      <c r="E186" s="162"/>
      <c r="F186" s="162"/>
      <c r="G186" s="162"/>
      <c r="H186" s="162"/>
      <c r="I186" s="616"/>
      <c r="J186" s="616"/>
    </row>
    <row r="187" spans="1:14" ht="15.5" thickBot="1" x14ac:dyDescent="0.35">
      <c r="B187" s="365"/>
      <c r="C187" s="366" t="s">
        <v>113</v>
      </c>
      <c r="D187" s="366"/>
      <c r="E187" s="366"/>
      <c r="F187" s="366"/>
      <c r="G187" s="366"/>
      <c r="H187" s="366"/>
      <c r="I187" s="617">
        <f>SUM(I121+I128+I134+I141+I152+I155+I170+I175)</f>
        <v>2328959.38</v>
      </c>
      <c r="J187" s="579">
        <f>SUM(J121+J128+J134+J141+J152+J155+J170+J175)</f>
        <v>2132000</v>
      </c>
    </row>
    <row r="188" spans="1:14" ht="16" thickTop="1" x14ac:dyDescent="0.35">
      <c r="A188" s="508"/>
      <c r="B188" s="487"/>
      <c r="C188" s="488"/>
      <c r="D188" s="488"/>
      <c r="E188" s="488"/>
      <c r="F188" s="488"/>
      <c r="G188" s="488"/>
      <c r="H188" s="488"/>
      <c r="I188" s="618"/>
      <c r="J188" s="619"/>
      <c r="L188" s="400"/>
    </row>
    <row r="189" spans="1:14" x14ac:dyDescent="0.3">
      <c r="A189" s="508"/>
      <c r="B189" s="636"/>
      <c r="C189" s="636"/>
      <c r="D189" s="636"/>
      <c r="E189" s="636"/>
      <c r="F189" s="636"/>
      <c r="G189" s="636"/>
      <c r="H189" s="637"/>
      <c r="I189" s="620"/>
      <c r="J189" s="621"/>
      <c r="L189" s="400"/>
    </row>
    <row r="190" spans="1:14" x14ac:dyDescent="0.3">
      <c r="B190" s="97">
        <v>429</v>
      </c>
      <c r="C190" s="112" t="s">
        <v>114</v>
      </c>
      <c r="D190" s="74"/>
      <c r="E190" s="74"/>
      <c r="F190" s="74"/>
      <c r="G190" s="74"/>
      <c r="H190" s="74"/>
      <c r="I190" s="602"/>
      <c r="J190" s="603"/>
      <c r="K190" s="587"/>
      <c r="L190" s="400"/>
      <c r="N190" s="528"/>
    </row>
    <row r="191" spans="1:14" ht="16.899999999999999" customHeight="1" thickBot="1" x14ac:dyDescent="0.35">
      <c r="B191" s="356">
        <v>4291</v>
      </c>
      <c r="C191" s="357" t="s">
        <v>115</v>
      </c>
      <c r="D191" s="105"/>
      <c r="E191" s="105"/>
      <c r="F191" s="105"/>
      <c r="G191" s="105"/>
      <c r="H191" s="349"/>
      <c r="I191" s="505">
        <v>1843144.56</v>
      </c>
      <c r="J191" s="556">
        <v>1100000</v>
      </c>
      <c r="L191" s="402"/>
    </row>
    <row r="192" spans="1:14" ht="3.65" hidden="1" customHeight="1" thickBot="1" x14ac:dyDescent="0.3">
      <c r="A192" s="508"/>
      <c r="B192" s="509">
        <v>42914</v>
      </c>
      <c r="C192" s="104" t="s">
        <v>161</v>
      </c>
      <c r="D192" s="108"/>
      <c r="E192" s="108"/>
      <c r="F192" s="108"/>
      <c r="G192" s="108"/>
      <c r="H192" s="324"/>
      <c r="I192" s="246">
        <v>1824000</v>
      </c>
      <c r="J192" s="534">
        <v>1824000</v>
      </c>
    </row>
    <row r="193" spans="1:13" x14ac:dyDescent="0.3">
      <c r="A193" s="508"/>
      <c r="I193" s="511"/>
      <c r="J193" s="496"/>
      <c r="L193" s="400"/>
    </row>
    <row r="194" spans="1:13" x14ac:dyDescent="0.3">
      <c r="A194" s="508"/>
      <c r="B194" s="510">
        <v>4292</v>
      </c>
      <c r="C194" s="361" t="s">
        <v>116</v>
      </c>
      <c r="D194" s="108"/>
      <c r="E194" s="108"/>
      <c r="F194" s="108"/>
      <c r="G194" s="108"/>
      <c r="H194" s="324"/>
      <c r="I194" s="505">
        <f>SUM(I195:I197)</f>
        <v>320000</v>
      </c>
      <c r="J194" s="556">
        <f>SUM(J195:J197)</f>
        <v>250000</v>
      </c>
      <c r="K194" s="586"/>
    </row>
    <row r="195" spans="1:13" x14ac:dyDescent="0.3">
      <c r="B195" s="107">
        <v>429211</v>
      </c>
      <c r="C195" s="104" t="s">
        <v>117</v>
      </c>
      <c r="D195" s="108"/>
      <c r="E195" s="108"/>
      <c r="F195" s="108"/>
      <c r="G195" s="108"/>
      <c r="H195" s="324"/>
      <c r="I195" s="298">
        <v>150000</v>
      </c>
      <c r="J195" s="376">
        <v>130000</v>
      </c>
      <c r="K195" s="585"/>
    </row>
    <row r="196" spans="1:13" ht="15.5" x14ac:dyDescent="0.35">
      <c r="B196" s="107">
        <v>429213</v>
      </c>
      <c r="C196" s="104" t="s">
        <v>169</v>
      </c>
      <c r="D196" s="108"/>
      <c r="E196" s="108"/>
      <c r="F196" s="108"/>
      <c r="G196" s="108"/>
      <c r="H196" s="324"/>
      <c r="I196" s="622">
        <v>20000</v>
      </c>
      <c r="J196" s="623">
        <v>20000</v>
      </c>
    </row>
    <row r="197" spans="1:13" ht="15.5" x14ac:dyDescent="0.35">
      <c r="B197" s="107">
        <v>42929</v>
      </c>
      <c r="C197" s="104" t="s">
        <v>181</v>
      </c>
      <c r="D197" s="108"/>
      <c r="E197" s="108"/>
      <c r="F197" s="108"/>
      <c r="G197" s="108"/>
      <c r="H197" s="324"/>
      <c r="I197" s="624">
        <v>150000</v>
      </c>
      <c r="J197" s="625">
        <v>100000</v>
      </c>
      <c r="K197" s="586"/>
    </row>
    <row r="198" spans="1:13" x14ac:dyDescent="0.3">
      <c r="B198" s="107"/>
      <c r="C198" s="104"/>
      <c r="D198" s="108"/>
      <c r="E198" s="108"/>
      <c r="F198" s="108"/>
      <c r="G198" s="108"/>
      <c r="H198" s="324"/>
      <c r="I198" s="512"/>
      <c r="J198" s="497"/>
    </row>
    <row r="199" spans="1:13" x14ac:dyDescent="0.3">
      <c r="B199" s="33">
        <v>4293</v>
      </c>
      <c r="C199" s="361" t="s">
        <v>118</v>
      </c>
      <c r="D199" s="108"/>
      <c r="E199" s="108"/>
      <c r="F199" s="108"/>
      <c r="G199" s="108"/>
      <c r="H199" s="324"/>
      <c r="I199" s="297">
        <f>SUM(I200:I205)</f>
        <v>63000</v>
      </c>
      <c r="J199" s="438">
        <f>SUM(J200:J205)</f>
        <v>63000</v>
      </c>
    </row>
    <row r="200" spans="1:13" x14ac:dyDescent="0.3">
      <c r="B200" s="339">
        <v>429311</v>
      </c>
      <c r="C200" s="104" t="s">
        <v>119</v>
      </c>
      <c r="D200" s="108"/>
      <c r="E200" s="108"/>
      <c r="F200" s="108"/>
      <c r="G200" s="108"/>
      <c r="H200" s="108"/>
      <c r="I200" s="298">
        <v>10000</v>
      </c>
      <c r="J200" s="376">
        <v>10000</v>
      </c>
      <c r="K200" s="586"/>
    </row>
    <row r="201" spans="1:13" x14ac:dyDescent="0.3">
      <c r="B201" s="339">
        <v>429312</v>
      </c>
      <c r="C201" s="104" t="s">
        <v>120</v>
      </c>
      <c r="D201" s="108"/>
      <c r="E201" s="108"/>
      <c r="F201" s="108"/>
      <c r="G201" s="108"/>
      <c r="H201" s="108"/>
      <c r="I201" s="298">
        <v>1000</v>
      </c>
      <c r="J201" s="376">
        <v>1000</v>
      </c>
    </row>
    <row r="202" spans="1:13" x14ac:dyDescent="0.3">
      <c r="B202" s="103">
        <v>429321</v>
      </c>
      <c r="C202" s="106" t="s">
        <v>121</v>
      </c>
      <c r="D202" s="105"/>
      <c r="E202" s="105"/>
      <c r="F202" s="105"/>
      <c r="G202" s="105"/>
      <c r="H202" s="105"/>
      <c r="I202" s="299">
        <v>9000</v>
      </c>
      <c r="J202" s="626">
        <v>9000</v>
      </c>
      <c r="K202" s="395"/>
    </row>
    <row r="203" spans="1:13" x14ac:dyDescent="0.3">
      <c r="B203" s="339">
        <v>429322</v>
      </c>
      <c r="C203" s="104" t="s">
        <v>122</v>
      </c>
      <c r="D203" s="108"/>
      <c r="E203" s="108"/>
      <c r="F203" s="108"/>
      <c r="G203" s="108"/>
      <c r="H203" s="108"/>
      <c r="I203" s="298">
        <v>27000</v>
      </c>
      <c r="J203" s="376">
        <v>27000</v>
      </c>
      <c r="M203" s="494"/>
    </row>
    <row r="204" spans="1:13" x14ac:dyDescent="0.3">
      <c r="B204" s="383">
        <v>429323</v>
      </c>
      <c r="C204" s="162" t="s">
        <v>123</v>
      </c>
      <c r="D204" s="162"/>
      <c r="E204" s="162"/>
      <c r="F204" s="162"/>
      <c r="G204" s="162"/>
      <c r="H204" s="162"/>
      <c r="I204" s="302">
        <v>11000</v>
      </c>
      <c r="J204" s="627">
        <v>11000</v>
      </c>
      <c r="K204" s="585"/>
    </row>
    <row r="205" spans="1:13" x14ac:dyDescent="0.3">
      <c r="B205" s="339">
        <v>42942</v>
      </c>
      <c r="C205" s="108" t="s">
        <v>124</v>
      </c>
      <c r="D205" s="108"/>
      <c r="E205" s="108"/>
      <c r="F205" s="108"/>
      <c r="G205" s="108"/>
      <c r="H205" s="324"/>
      <c r="I205" s="298">
        <v>5000</v>
      </c>
      <c r="J205" s="376">
        <v>5000</v>
      </c>
      <c r="K205" s="585"/>
    </row>
    <row r="206" spans="1:13" ht="15.5" thickBot="1" x14ac:dyDescent="0.35">
      <c r="B206" s="516"/>
      <c r="C206" s="346"/>
      <c r="D206" s="346"/>
      <c r="E206" s="346"/>
      <c r="F206" s="346"/>
      <c r="G206" s="346"/>
      <c r="H206" s="346"/>
      <c r="I206" s="517"/>
      <c r="J206" s="518"/>
    </row>
    <row r="207" spans="1:13" ht="15.5" thickBot="1" x14ac:dyDescent="0.35">
      <c r="B207" s="513"/>
      <c r="C207" s="514" t="s">
        <v>125</v>
      </c>
      <c r="D207" s="514"/>
      <c r="E207" s="514"/>
      <c r="F207" s="514"/>
      <c r="G207" s="514"/>
      <c r="H207" s="514"/>
      <c r="I207" s="515">
        <f>SUM(I190+I194+I199+I191)</f>
        <v>2226144.56</v>
      </c>
      <c r="J207" s="515">
        <f>SUM(J190+J194+J199+J191)</f>
        <v>1413000</v>
      </c>
      <c r="K207" s="585"/>
    </row>
    <row r="208" spans="1:13" ht="16" thickTop="1" thickBot="1" x14ac:dyDescent="0.35">
      <c r="B208" s="365">
        <v>42</v>
      </c>
      <c r="C208" s="384" t="s">
        <v>126</v>
      </c>
      <c r="D208" s="366"/>
      <c r="E208" s="366"/>
      <c r="F208" s="366"/>
      <c r="G208" s="366"/>
      <c r="H208" s="385"/>
      <c r="I208" s="579">
        <f>SUM(I69+I102+I117+I187+I207)</f>
        <v>6459103.9399999995</v>
      </c>
      <c r="J208" s="579">
        <f>SUM(J69+J102+J117+J187+J207)</f>
        <v>5267620</v>
      </c>
      <c r="K208" s="585"/>
    </row>
    <row r="209" spans="1:13" ht="15.5" thickTop="1" x14ac:dyDescent="0.3">
      <c r="B209" s="386"/>
      <c r="C209" s="387"/>
      <c r="D209" s="44"/>
      <c r="E209" s="44"/>
      <c r="F209" s="44"/>
      <c r="G209" s="44"/>
      <c r="H209" s="16"/>
      <c r="I209" s="398"/>
      <c r="J209" s="577"/>
    </row>
    <row r="210" spans="1:13" x14ac:dyDescent="0.3">
      <c r="B210" s="342">
        <v>43</v>
      </c>
      <c r="C210" s="343" t="s">
        <v>185</v>
      </c>
      <c r="D210" s="344"/>
      <c r="E210" s="344"/>
      <c r="F210" s="344"/>
      <c r="G210" s="344"/>
      <c r="H210" s="345"/>
      <c r="I210" s="628">
        <v>250000</v>
      </c>
      <c r="J210" s="628">
        <v>200000</v>
      </c>
      <c r="K210" s="587"/>
      <c r="L210" s="400"/>
      <c r="M210" s="403"/>
    </row>
    <row r="211" spans="1:13" x14ac:dyDescent="0.3">
      <c r="B211" s="356"/>
      <c r="C211" s="54"/>
      <c r="D211" s="54"/>
      <c r="E211" s="54"/>
      <c r="F211" s="54"/>
      <c r="G211" s="54"/>
      <c r="H211" s="54"/>
      <c r="I211" s="296"/>
      <c r="J211" s="296"/>
      <c r="K211" s="587"/>
      <c r="L211" s="400"/>
      <c r="M211" s="403"/>
    </row>
    <row r="212" spans="1:13" x14ac:dyDescent="0.3">
      <c r="B212" s="97">
        <v>44</v>
      </c>
      <c r="C212" s="74" t="s">
        <v>127</v>
      </c>
      <c r="D212" s="74"/>
      <c r="E212" s="74"/>
      <c r="F212" s="74"/>
      <c r="G212" s="74"/>
      <c r="H212" s="74"/>
      <c r="I212" s="505">
        <f ca="1">SUM(I215:I217)</f>
        <v>60000</v>
      </c>
      <c r="J212" s="505">
        <f ca="1">SUM(J215:J217)</f>
        <v>60000</v>
      </c>
      <c r="K212" s="447"/>
      <c r="L212" s="400"/>
      <c r="M212" s="403"/>
    </row>
    <row r="213" spans="1:13" s="449" customFormat="1" x14ac:dyDescent="0.3">
      <c r="A213" s="527"/>
      <c r="B213" s="79">
        <v>443</v>
      </c>
      <c r="C213" s="87" t="s">
        <v>128</v>
      </c>
      <c r="D213" s="87"/>
      <c r="E213" s="87"/>
      <c r="F213" s="87"/>
      <c r="G213" s="87"/>
      <c r="H213" s="87"/>
      <c r="I213" s="505">
        <f ca="1">SUM(I212:I217)</f>
        <v>0</v>
      </c>
      <c r="J213" s="505">
        <f ca="1">SUM(J212:J217)</f>
        <v>0</v>
      </c>
      <c r="K213" s="596"/>
      <c r="L213" s="595"/>
    </row>
    <row r="214" spans="1:13" x14ac:dyDescent="0.3">
      <c r="B214" s="356">
        <v>4431</v>
      </c>
      <c r="C214" s="357" t="s">
        <v>129</v>
      </c>
      <c r="D214" s="105"/>
      <c r="E214" s="105"/>
      <c r="F214" s="105"/>
      <c r="G214" s="105"/>
      <c r="H214" s="349"/>
      <c r="I214" s="297"/>
      <c r="J214" s="297"/>
      <c r="K214" s="447"/>
      <c r="L214" s="400"/>
    </row>
    <row r="215" spans="1:13" x14ac:dyDescent="0.3">
      <c r="B215" s="383">
        <v>44311</v>
      </c>
      <c r="C215" s="161" t="s">
        <v>130</v>
      </c>
      <c r="D215" s="108"/>
      <c r="E215" s="108"/>
      <c r="F215" s="108"/>
      <c r="G215" s="108"/>
      <c r="H215" s="108"/>
      <c r="I215" s="529"/>
      <c r="J215" s="529"/>
      <c r="L215" s="400"/>
    </row>
    <row r="216" spans="1:13" ht="15.5" thickBot="1" x14ac:dyDescent="0.35">
      <c r="B216" s="378">
        <v>443121</v>
      </c>
      <c r="C216" s="379" t="s">
        <v>131</v>
      </c>
      <c r="D216" s="27"/>
      <c r="E216" s="27"/>
      <c r="F216" s="27"/>
      <c r="G216" s="27"/>
      <c r="H216" s="27"/>
      <c r="I216" s="244">
        <v>60000</v>
      </c>
      <c r="J216" s="244">
        <v>60000</v>
      </c>
    </row>
    <row r="217" spans="1:13" ht="15.5" thickBot="1" x14ac:dyDescent="0.35">
      <c r="B217" s="513">
        <v>44</v>
      </c>
      <c r="C217" s="524" t="s">
        <v>132</v>
      </c>
      <c r="D217" s="514"/>
      <c r="E217" s="514"/>
      <c r="F217" s="514"/>
      <c r="G217" s="514"/>
      <c r="H217" s="525"/>
      <c r="I217" s="526">
        <f ca="1">SUM(I214:I220)</f>
        <v>60000</v>
      </c>
      <c r="J217" s="634">
        <f ca="1">SUM(J214:J220)</f>
        <v>60000</v>
      </c>
      <c r="M217" s="530"/>
    </row>
    <row r="218" spans="1:13" s="527" customFormat="1" ht="15.5" thickTop="1" x14ac:dyDescent="0.3">
      <c r="B218" s="413"/>
      <c r="C218" s="632"/>
      <c r="D218" s="632"/>
      <c r="E218" s="632"/>
      <c r="F218" s="632"/>
      <c r="G218" s="632"/>
      <c r="H218" s="632"/>
      <c r="I218" s="414"/>
      <c r="J218" s="414"/>
      <c r="K218" s="447"/>
      <c r="L218" s="633"/>
      <c r="M218" s="448"/>
    </row>
    <row r="219" spans="1:13" ht="15.5" thickBot="1" x14ac:dyDescent="0.35">
      <c r="B219" s="186"/>
      <c r="C219" s="16"/>
      <c r="D219" s="16"/>
      <c r="E219" s="16"/>
      <c r="F219" s="16"/>
      <c r="G219" s="16"/>
      <c r="H219" s="16"/>
      <c r="I219" s="185"/>
      <c r="J219" s="185"/>
    </row>
    <row r="220" spans="1:13" ht="21.5" customHeight="1" thickBot="1" x14ac:dyDescent="0.35">
      <c r="B220" s="631" t="s">
        <v>0</v>
      </c>
      <c r="C220" s="569"/>
      <c r="D220" s="569"/>
      <c r="E220" s="569" t="s">
        <v>1</v>
      </c>
      <c r="F220" s="569"/>
      <c r="G220" s="569"/>
      <c r="H220" s="570"/>
      <c r="I220" s="571" t="s">
        <v>219</v>
      </c>
      <c r="J220" s="571" t="s">
        <v>214</v>
      </c>
    </row>
    <row r="221" spans="1:13" ht="15.5" thickTop="1" x14ac:dyDescent="0.3">
      <c r="B221" s="97">
        <v>45</v>
      </c>
      <c r="C221" s="15" t="s">
        <v>133</v>
      </c>
      <c r="D221" s="15"/>
      <c r="E221" s="15"/>
      <c r="F221" s="15"/>
      <c r="G221" s="15"/>
      <c r="H221" s="81"/>
      <c r="I221" s="446"/>
      <c r="J221" s="554"/>
      <c r="L221" s="489"/>
    </row>
    <row r="222" spans="1:13" x14ac:dyDescent="0.3">
      <c r="B222" s="79">
        <v>451</v>
      </c>
      <c r="C222" s="83" t="s">
        <v>134</v>
      </c>
      <c r="D222" s="87"/>
      <c r="E222" s="87"/>
      <c r="F222" s="87"/>
      <c r="G222" s="87"/>
      <c r="H222" s="87"/>
      <c r="I222" s="410"/>
      <c r="J222" s="500"/>
      <c r="L222" s="400"/>
    </row>
    <row r="223" spans="1:13" x14ac:dyDescent="0.3">
      <c r="B223" s="103">
        <v>45115</v>
      </c>
      <c r="C223" s="106" t="s">
        <v>135</v>
      </c>
      <c r="D223" s="105"/>
      <c r="E223" s="105"/>
      <c r="F223" s="105"/>
      <c r="G223" s="105"/>
      <c r="H223" s="105"/>
      <c r="I223" s="408">
        <v>100000</v>
      </c>
      <c r="J223" s="246">
        <v>100000</v>
      </c>
      <c r="L223" s="400"/>
    </row>
    <row r="224" spans="1:13" x14ac:dyDescent="0.3">
      <c r="B224" s="339">
        <v>45116</v>
      </c>
      <c r="C224" s="104" t="s">
        <v>136</v>
      </c>
      <c r="D224" s="108"/>
      <c r="E224" s="108"/>
      <c r="F224" s="108"/>
      <c r="G224" s="108"/>
      <c r="H224" s="108"/>
      <c r="I224" s="411">
        <v>140000</v>
      </c>
      <c r="J224" s="578">
        <v>110000</v>
      </c>
      <c r="L224" s="400"/>
    </row>
    <row r="225" spans="2:12" x14ac:dyDescent="0.3">
      <c r="B225" s="339">
        <v>45118</v>
      </c>
      <c r="C225" s="104" t="s">
        <v>210</v>
      </c>
      <c r="D225" s="108"/>
      <c r="E225" s="108"/>
      <c r="F225" s="108"/>
      <c r="G225" s="108"/>
      <c r="H225" s="108"/>
      <c r="I225" s="411">
        <v>20000</v>
      </c>
      <c r="J225" s="578">
        <v>20000</v>
      </c>
      <c r="L225" s="400"/>
    </row>
    <row r="226" spans="2:12" ht="18.75" customHeight="1" x14ac:dyDescent="0.3">
      <c r="B226" s="339">
        <v>45119</v>
      </c>
      <c r="C226" s="104" t="s">
        <v>196</v>
      </c>
      <c r="D226" s="108"/>
      <c r="E226" s="108"/>
      <c r="F226" s="108"/>
      <c r="G226" s="108"/>
      <c r="H226" s="108"/>
      <c r="I226" s="411">
        <v>100000</v>
      </c>
      <c r="J226" s="578">
        <v>50000</v>
      </c>
      <c r="K226" s="584"/>
      <c r="L226" s="400"/>
    </row>
    <row r="227" spans="2:12" x14ac:dyDescent="0.3">
      <c r="B227" s="339">
        <v>45120</v>
      </c>
      <c r="C227" s="104" t="s">
        <v>197</v>
      </c>
      <c r="D227" s="108"/>
      <c r="E227" s="108"/>
      <c r="F227" s="108"/>
      <c r="G227" s="108"/>
      <c r="H227" s="108"/>
      <c r="I227" s="341">
        <v>100000</v>
      </c>
      <c r="J227" s="298">
        <v>100000</v>
      </c>
      <c r="L227" s="400"/>
    </row>
    <row r="228" spans="2:12" x14ac:dyDescent="0.3">
      <c r="B228" s="383">
        <v>45121</v>
      </c>
      <c r="C228" s="161" t="s">
        <v>221</v>
      </c>
      <c r="D228" s="162"/>
      <c r="E228" s="162"/>
      <c r="F228" s="162"/>
      <c r="G228" s="162"/>
      <c r="H228" s="162"/>
      <c r="I228" s="491"/>
      <c r="J228" s="302">
        <v>100000</v>
      </c>
      <c r="L228" s="400"/>
    </row>
    <row r="229" spans="2:12" ht="15.5" thickBot="1" x14ac:dyDescent="0.35">
      <c r="B229" s="365">
        <v>45</v>
      </c>
      <c r="C229" s="384" t="s">
        <v>137</v>
      </c>
      <c r="D229" s="366"/>
      <c r="E229" s="366"/>
      <c r="F229" s="366"/>
      <c r="G229" s="366"/>
      <c r="H229" s="385"/>
      <c r="I229" s="409">
        <f>SUM(I223:I227)</f>
        <v>460000</v>
      </c>
      <c r="J229" s="579">
        <f>SUM(J223:J228)</f>
        <v>480000</v>
      </c>
      <c r="L229" s="400"/>
    </row>
    <row r="230" spans="2:12" ht="15.5" thickTop="1" x14ac:dyDescent="0.3">
      <c r="B230" s="391"/>
      <c r="C230" s="16"/>
      <c r="D230" s="16"/>
      <c r="E230" s="16"/>
      <c r="F230" s="16"/>
      <c r="G230" s="16"/>
      <c r="H230" s="16"/>
      <c r="I230" s="184"/>
      <c r="J230" s="319"/>
      <c r="L230" s="400"/>
    </row>
    <row r="231" spans="2:12" x14ac:dyDescent="0.3">
      <c r="B231" s="390">
        <v>46</v>
      </c>
      <c r="C231" s="15" t="s">
        <v>138</v>
      </c>
      <c r="D231" s="15"/>
      <c r="E231" s="15"/>
      <c r="F231" s="15"/>
      <c r="G231" s="15"/>
      <c r="H231" s="15"/>
      <c r="I231" s="199"/>
      <c r="J231" s="389"/>
      <c r="K231" s="585"/>
      <c r="L231" s="400"/>
    </row>
    <row r="232" spans="2:12" x14ac:dyDescent="0.3">
      <c r="B232" s="79">
        <v>461</v>
      </c>
      <c r="C232" s="83" t="s">
        <v>139</v>
      </c>
      <c r="D232" s="87"/>
      <c r="E232" s="87"/>
      <c r="F232" s="87"/>
      <c r="G232" s="87"/>
      <c r="H232" s="80"/>
      <c r="I232" s="500">
        <f>SUM(I233:I235)</f>
        <v>4707.8500000000004</v>
      </c>
      <c r="J232" s="500">
        <f>SUM(J233:J235)</f>
        <v>5000</v>
      </c>
      <c r="L232" s="400"/>
    </row>
    <row r="233" spans="2:12" x14ac:dyDescent="0.3">
      <c r="B233" s="115">
        <v>46111</v>
      </c>
      <c r="C233" s="106" t="s">
        <v>140</v>
      </c>
      <c r="D233" s="105"/>
      <c r="E233" s="105"/>
      <c r="F233" s="105"/>
      <c r="G233" s="105"/>
      <c r="H233" s="349"/>
      <c r="I233" s="297"/>
      <c r="J233" s="297"/>
    </row>
    <row r="234" spans="2:12" x14ac:dyDescent="0.3">
      <c r="B234" s="107">
        <v>46131</v>
      </c>
      <c r="C234" s="104" t="s">
        <v>141</v>
      </c>
      <c r="D234" s="108"/>
      <c r="E234" s="108"/>
      <c r="F234" s="108"/>
      <c r="G234" s="108"/>
      <c r="H234" s="324"/>
      <c r="I234" s="298"/>
      <c r="J234" s="298"/>
    </row>
    <row r="235" spans="2:12" x14ac:dyDescent="0.3">
      <c r="B235" s="107">
        <v>46141</v>
      </c>
      <c r="C235" s="104" t="s">
        <v>142</v>
      </c>
      <c r="D235" s="108"/>
      <c r="E235" s="108"/>
      <c r="F235" s="108"/>
      <c r="G235" s="108"/>
      <c r="H235" s="324"/>
      <c r="I235" s="298">
        <v>4707.8500000000004</v>
      </c>
      <c r="J235" s="298">
        <v>5000</v>
      </c>
      <c r="K235" s="587"/>
    </row>
    <row r="236" spans="2:12" x14ac:dyDescent="0.3">
      <c r="B236" s="66"/>
      <c r="C236" s="16"/>
      <c r="D236" s="16"/>
      <c r="E236" s="16"/>
      <c r="F236" s="16"/>
      <c r="G236" s="16"/>
      <c r="H236" s="16"/>
      <c r="I236" s="297"/>
      <c r="J236" s="297"/>
    </row>
    <row r="237" spans="2:12" x14ac:dyDescent="0.3">
      <c r="B237" s="79">
        <v>462</v>
      </c>
      <c r="C237" s="83" t="s">
        <v>143</v>
      </c>
      <c r="D237" s="87"/>
      <c r="E237" s="87"/>
      <c r="F237" s="87"/>
      <c r="G237" s="87"/>
      <c r="H237" s="80"/>
      <c r="I237" s="500">
        <f>SUM(I238:I243)</f>
        <v>634534.26</v>
      </c>
      <c r="J237" s="500">
        <f>SUM(J238:J243)</f>
        <v>355000</v>
      </c>
    </row>
    <row r="238" spans="2:12" x14ac:dyDescent="0.3">
      <c r="B238" s="115">
        <v>46211</v>
      </c>
      <c r="C238" s="639" t="s">
        <v>144</v>
      </c>
      <c r="D238" s="640"/>
      <c r="E238" s="640"/>
      <c r="F238" s="640"/>
      <c r="G238" s="640"/>
      <c r="H238" s="641"/>
      <c r="I238" s="298"/>
      <c r="J238" s="298"/>
      <c r="L238" s="400"/>
    </row>
    <row r="239" spans="2:12" x14ac:dyDescent="0.3">
      <c r="B239" s="107">
        <v>46221</v>
      </c>
      <c r="C239" s="104" t="s">
        <v>145</v>
      </c>
      <c r="D239" s="108"/>
      <c r="E239" s="108"/>
      <c r="F239" s="108"/>
      <c r="G239" s="108"/>
      <c r="H239" s="324"/>
      <c r="I239" s="298"/>
      <c r="J239" s="298"/>
      <c r="L239" s="400"/>
    </row>
    <row r="240" spans="2:12" x14ac:dyDescent="0.3">
      <c r="B240" s="107">
        <v>46231</v>
      </c>
      <c r="C240" s="104" t="s">
        <v>143</v>
      </c>
      <c r="D240" s="108"/>
      <c r="E240" s="108"/>
      <c r="F240" s="108"/>
      <c r="G240" s="108"/>
      <c r="H240" s="324"/>
      <c r="I240" s="298">
        <v>65000</v>
      </c>
      <c r="J240" s="298">
        <v>70000</v>
      </c>
    </row>
    <row r="241" spans="2:14" x14ac:dyDescent="0.3">
      <c r="B241" s="160">
        <v>462311</v>
      </c>
      <c r="C241" s="161" t="s">
        <v>220</v>
      </c>
      <c r="D241" s="162"/>
      <c r="E241" s="162"/>
      <c r="F241" s="162"/>
      <c r="G241" s="162"/>
      <c r="H241" s="325"/>
      <c r="I241" s="298">
        <v>100000</v>
      </c>
      <c r="J241" s="298">
        <v>100000</v>
      </c>
    </row>
    <row r="242" spans="2:14" x14ac:dyDescent="0.3">
      <c r="B242" s="160">
        <v>4624</v>
      </c>
      <c r="C242" s="161" t="s">
        <v>218</v>
      </c>
      <c r="D242" s="162"/>
      <c r="E242" s="162"/>
      <c r="F242" s="162"/>
      <c r="G242" s="162"/>
      <c r="H242" s="325"/>
      <c r="I242" s="302">
        <v>469534.26</v>
      </c>
      <c r="J242" s="302">
        <v>85000</v>
      </c>
    </row>
    <row r="243" spans="2:14" ht="15.5" thickBot="1" x14ac:dyDescent="0.35">
      <c r="B243" s="160">
        <v>46241</v>
      </c>
      <c r="C243" s="162" t="s">
        <v>216</v>
      </c>
      <c r="D243" s="162"/>
      <c r="E243" s="162"/>
      <c r="F243" s="162"/>
      <c r="G243" s="162"/>
      <c r="H243" s="325"/>
      <c r="I243" s="302"/>
      <c r="J243" s="302">
        <v>100000</v>
      </c>
    </row>
    <row r="244" spans="2:14" x14ac:dyDescent="0.3">
      <c r="B244" s="48"/>
      <c r="C244" s="393"/>
      <c r="D244" s="392"/>
      <c r="E244" s="162"/>
      <c r="F244" s="162"/>
      <c r="G244" s="162"/>
      <c r="H244" s="325"/>
      <c r="I244" s="298"/>
      <c r="J244" s="298"/>
      <c r="L244" s="580"/>
    </row>
    <row r="245" spans="2:14" x14ac:dyDescent="0.3">
      <c r="B245" s="48">
        <v>463</v>
      </c>
      <c r="C245" s="393" t="s">
        <v>159</v>
      </c>
      <c r="D245" s="162"/>
      <c r="E245" s="162"/>
      <c r="F245" s="162"/>
      <c r="G245" s="162"/>
      <c r="H245" s="162"/>
      <c r="I245" s="297">
        <v>216361.8</v>
      </c>
      <c r="J245" s="297">
        <v>200000</v>
      </c>
      <c r="K245" s="414"/>
      <c r="L245" s="581"/>
    </row>
    <row r="246" spans="2:14" x14ac:dyDescent="0.3">
      <c r="B246" s="260"/>
      <c r="C246" s="34"/>
      <c r="D246" s="108"/>
      <c r="E246" s="108"/>
      <c r="F246" s="108"/>
      <c r="G246" s="108"/>
      <c r="H246" s="324"/>
      <c r="I246" s="297"/>
      <c r="J246" s="297"/>
      <c r="L246" s="581"/>
    </row>
    <row r="247" spans="2:14" ht="15.5" thickBot="1" x14ac:dyDescent="0.35">
      <c r="B247" s="365">
        <v>46</v>
      </c>
      <c r="C247" s="384" t="s">
        <v>146</v>
      </c>
      <c r="D247" s="366"/>
      <c r="E247" s="366"/>
      <c r="F247" s="366"/>
      <c r="G247" s="366"/>
      <c r="H247" s="385"/>
      <c r="I247" s="519">
        <f>SUM(I232+I237+I245)</f>
        <v>855603.90999999992</v>
      </c>
      <c r="J247" s="519">
        <f>SUM(J232+J237+J245)</f>
        <v>560000</v>
      </c>
      <c r="L247" s="581"/>
    </row>
    <row r="248" spans="2:14" ht="16" thickTop="1" thickBot="1" x14ac:dyDescent="0.35">
      <c r="B248" s="386"/>
      <c r="C248" s="44"/>
      <c r="D248" s="44"/>
      <c r="E248" s="44"/>
      <c r="F248" s="44"/>
      <c r="G248" s="44"/>
      <c r="H248" s="44"/>
      <c r="I248" s="301"/>
      <c r="J248" s="301"/>
      <c r="K248" s="585"/>
      <c r="L248" s="582"/>
    </row>
    <row r="249" spans="2:14" ht="15.5" thickBot="1" x14ac:dyDescent="0.35">
      <c r="B249" s="356">
        <v>47</v>
      </c>
      <c r="C249" s="412" t="s">
        <v>164</v>
      </c>
      <c r="D249" s="16"/>
      <c r="E249" s="16"/>
      <c r="F249" s="16"/>
      <c r="G249" s="16"/>
      <c r="H249" s="16"/>
      <c r="I249" s="298">
        <v>38400</v>
      </c>
      <c r="J249" s="297">
        <f>SUM(J250:J251)</f>
        <v>38000</v>
      </c>
      <c r="L249" s="400"/>
      <c r="N249" s="561"/>
    </row>
    <row r="250" spans="2:14" x14ac:dyDescent="0.3">
      <c r="B250" s="107">
        <v>47111</v>
      </c>
      <c r="C250" s="104" t="s">
        <v>178</v>
      </c>
      <c r="D250" s="108"/>
      <c r="E250" s="108"/>
      <c r="F250" s="108"/>
      <c r="G250" s="108"/>
      <c r="H250" s="108"/>
      <c r="I250" s="298">
        <v>38400</v>
      </c>
      <c r="J250" s="298">
        <v>38000</v>
      </c>
      <c r="L250" s="400"/>
    </row>
    <row r="251" spans="2:14" ht="15.5" thickBot="1" x14ac:dyDescent="0.35">
      <c r="B251" s="120"/>
      <c r="C251" s="16"/>
      <c r="D251" s="16"/>
      <c r="E251" s="16"/>
      <c r="F251" s="16"/>
      <c r="G251" s="16"/>
      <c r="H251" s="16"/>
      <c r="I251" s="520"/>
      <c r="J251" s="520"/>
      <c r="L251" s="400"/>
    </row>
    <row r="252" spans="2:14" ht="15.5" thickBot="1" x14ac:dyDescent="0.35">
      <c r="B252" s="350">
        <v>4</v>
      </c>
      <c r="C252" s="501" t="s">
        <v>147</v>
      </c>
      <c r="D252" s="501"/>
      <c r="E252" s="502"/>
      <c r="F252" s="351"/>
      <c r="G252" s="351"/>
      <c r="H252" s="503"/>
      <c r="I252" s="504">
        <f ca="1">SUM(I55+I208+I210+I217+I229+I247+I249)</f>
        <v>10283107.85</v>
      </c>
      <c r="J252" s="504">
        <f ca="1">SUM(J55+J208+J210+J217+J229+J247+J249)</f>
        <v>8733000</v>
      </c>
      <c r="K252" s="586"/>
      <c r="L252" s="402"/>
    </row>
    <row r="253" spans="2:14" x14ac:dyDescent="0.3">
      <c r="B253" s="413"/>
      <c r="C253" s="427"/>
      <c r="D253" s="427"/>
      <c r="E253" s="427"/>
      <c r="F253" s="427"/>
      <c r="G253" s="427"/>
      <c r="H253" s="427"/>
      <c r="I253" s="414"/>
      <c r="J253" s="414"/>
      <c r="N253" s="597"/>
    </row>
    <row r="254" spans="2:14" ht="15.5" thickBot="1" x14ac:dyDescent="0.35">
      <c r="B254" s="413"/>
      <c r="C254" s="427"/>
      <c r="D254" s="427"/>
      <c r="E254" s="427"/>
      <c r="F254" s="427"/>
      <c r="G254" s="427"/>
      <c r="H254" s="427"/>
      <c r="I254" s="414"/>
      <c r="J254" s="414"/>
      <c r="K254" s="585"/>
      <c r="L254" s="402"/>
    </row>
    <row r="255" spans="2:14" x14ac:dyDescent="0.3">
      <c r="B255" s="314"/>
      <c r="C255" s="16" t="s">
        <v>148</v>
      </c>
      <c r="D255" s="16"/>
      <c r="E255" s="16"/>
      <c r="F255" s="21"/>
      <c r="G255" s="21"/>
      <c r="H255" s="21"/>
      <c r="K255" s="585"/>
    </row>
    <row r="256" spans="2:14" x14ac:dyDescent="0.3">
      <c r="B256" s="314"/>
      <c r="C256" s="16"/>
      <c r="D256" s="16"/>
      <c r="E256" s="16"/>
      <c r="F256" s="21"/>
      <c r="G256" s="21"/>
      <c r="H256" s="21"/>
      <c r="I256" s="400"/>
      <c r="J256" s="400"/>
      <c r="K256" s="585"/>
    </row>
    <row r="257" spans="2:12" x14ac:dyDescent="0.3">
      <c r="B257" s="397"/>
      <c r="C257" s="15" t="s">
        <v>186</v>
      </c>
      <c r="D257" s="15"/>
      <c r="E257" s="15"/>
      <c r="F257" s="15"/>
      <c r="G257" s="15"/>
      <c r="H257" s="199"/>
      <c r="I257" s="401"/>
      <c r="J257" s="400"/>
      <c r="K257" s="585"/>
    </row>
    <row r="258" spans="2:12" x14ac:dyDescent="0.3">
      <c r="B258" s="397"/>
      <c r="C258" s="15"/>
      <c r="D258" s="15"/>
      <c r="E258" s="15"/>
      <c r="F258" s="15"/>
      <c r="G258" s="15"/>
      <c r="H258" s="396"/>
      <c r="I258" s="400"/>
      <c r="J258" s="400"/>
      <c r="K258" s="585"/>
    </row>
    <row r="259" spans="2:12" x14ac:dyDescent="0.3">
      <c r="B259" s="397"/>
      <c r="C259" s="15" t="s">
        <v>211</v>
      </c>
      <c r="D259" s="15"/>
      <c r="E259" s="15"/>
      <c r="F259" s="15"/>
      <c r="G259" s="15"/>
      <c r="H259" s="199"/>
      <c r="I259" s="401"/>
      <c r="J259" s="400"/>
      <c r="K259" s="586"/>
    </row>
    <row r="260" spans="2:12" x14ac:dyDescent="0.3">
      <c r="B260" s="397"/>
      <c r="C260" s="15"/>
      <c r="D260" s="15"/>
      <c r="E260" s="15"/>
      <c r="F260" s="15"/>
      <c r="G260" s="15"/>
      <c r="H260" s="396"/>
      <c r="I260" s="400"/>
      <c r="J260" s="400"/>
      <c r="K260" s="586"/>
    </row>
    <row r="261" spans="2:12" x14ac:dyDescent="0.3">
      <c r="B261" s="397"/>
      <c r="C261" s="15" t="s">
        <v>212</v>
      </c>
      <c r="D261" s="15"/>
      <c r="E261" s="15"/>
      <c r="F261" s="15"/>
      <c r="G261" s="15"/>
      <c r="H261" s="199"/>
      <c r="I261" s="401"/>
      <c r="J261" s="400"/>
    </row>
    <row r="262" spans="2:12" x14ac:dyDescent="0.3">
      <c r="B262" s="397"/>
      <c r="C262" s="15"/>
      <c r="D262" s="15"/>
      <c r="E262" s="15"/>
      <c r="F262" s="15"/>
      <c r="G262" s="15"/>
      <c r="H262" s="396"/>
      <c r="I262" s="400"/>
      <c r="J262" s="400"/>
      <c r="L262" s="401"/>
    </row>
    <row r="263" spans="2:12" x14ac:dyDescent="0.3">
      <c r="B263" s="397"/>
      <c r="C263" s="15" t="s">
        <v>187</v>
      </c>
      <c r="D263" s="15"/>
      <c r="E263" s="15"/>
      <c r="F263" s="15"/>
      <c r="G263" s="15"/>
      <c r="H263" s="199"/>
      <c r="I263" s="401"/>
      <c r="J263" s="400"/>
    </row>
    <row r="264" spans="2:12" x14ac:dyDescent="0.3">
      <c r="B264" s="397"/>
      <c r="C264" s="15"/>
      <c r="D264" s="15"/>
      <c r="E264" s="15"/>
      <c r="F264" s="15"/>
      <c r="G264" s="15"/>
      <c r="H264" s="396"/>
      <c r="I264" s="400"/>
      <c r="J264" s="400"/>
    </row>
    <row r="265" spans="2:12" x14ac:dyDescent="0.3">
      <c r="B265" s="397"/>
      <c r="C265" s="397" t="s">
        <v>188</v>
      </c>
      <c r="D265" s="15"/>
      <c r="E265" s="15"/>
      <c r="F265" s="15"/>
      <c r="G265" s="15"/>
      <c r="H265" s="74"/>
      <c r="I265" s="401"/>
      <c r="J265" s="400"/>
      <c r="K265" s="586"/>
    </row>
    <row r="266" spans="2:12" x14ac:dyDescent="0.3">
      <c r="B266" s="397"/>
      <c r="C266" s="397"/>
      <c r="D266" s="15"/>
      <c r="E266" s="15"/>
      <c r="F266" s="15"/>
      <c r="G266" s="15"/>
      <c r="H266" s="15"/>
      <c r="I266" s="400"/>
      <c r="J266" s="400"/>
      <c r="K266" s="586"/>
    </row>
    <row r="267" spans="2:12" x14ac:dyDescent="0.3">
      <c r="B267" s="397"/>
      <c r="C267" s="397" t="s">
        <v>189</v>
      </c>
      <c r="D267" s="15"/>
      <c r="E267" s="15"/>
      <c r="F267" s="15"/>
      <c r="G267" s="15"/>
      <c r="H267" s="74"/>
      <c r="I267" s="401"/>
      <c r="J267" s="400"/>
      <c r="K267" s="585"/>
    </row>
    <row r="268" spans="2:12" ht="12" customHeight="1" x14ac:dyDescent="0.3">
      <c r="B268" s="397"/>
      <c r="C268" s="397"/>
      <c r="D268" s="15"/>
      <c r="E268" s="15"/>
      <c r="F268" s="15"/>
      <c r="G268" s="15"/>
      <c r="H268" s="15"/>
      <c r="I268" s="400"/>
      <c r="J268" s="400"/>
      <c r="K268" s="585"/>
    </row>
    <row r="269" spans="2:12" x14ac:dyDescent="0.3">
      <c r="B269" s="397"/>
      <c r="C269" s="397"/>
      <c r="D269" s="15"/>
      <c r="E269" s="15"/>
      <c r="F269" s="15"/>
      <c r="G269" s="15"/>
      <c r="H269" s="15"/>
      <c r="I269" s="400"/>
      <c r="J269" s="400"/>
    </row>
    <row r="270" spans="2:12" x14ac:dyDescent="0.3">
      <c r="B270" s="186"/>
      <c r="C270" s="16"/>
      <c r="D270" s="16"/>
      <c r="E270" s="16"/>
      <c r="F270" s="16"/>
      <c r="G270" s="16"/>
      <c r="H270" s="185"/>
      <c r="I270" s="400"/>
      <c r="J270" s="400"/>
      <c r="K270" s="629"/>
    </row>
    <row r="271" spans="2:12" s="226" customFormat="1" x14ac:dyDescent="0.3">
      <c r="B271" s="398"/>
      <c r="C271" s="398"/>
      <c r="D271" s="398"/>
      <c r="E271" s="398"/>
      <c r="F271" s="398"/>
      <c r="G271" s="398"/>
      <c r="H271" s="398"/>
      <c r="I271" s="377"/>
      <c r="J271" s="377"/>
      <c r="K271" s="629"/>
      <c r="L271" s="492"/>
    </row>
    <row r="272" spans="2:12" s="226" customFormat="1" x14ac:dyDescent="0.3">
      <c r="B272" s="398"/>
      <c r="C272" s="398"/>
      <c r="D272" s="398"/>
      <c r="E272" s="398"/>
      <c r="F272" s="398"/>
      <c r="G272" s="398"/>
      <c r="H272" s="398"/>
      <c r="I272" s="377"/>
      <c r="J272" s="377"/>
      <c r="K272" s="629"/>
      <c r="L272" s="492"/>
    </row>
    <row r="273" spans="1:12" s="226" customFormat="1" x14ac:dyDescent="0.3">
      <c r="B273" s="398"/>
      <c r="C273" s="398"/>
      <c r="D273" s="398"/>
      <c r="E273" s="398"/>
      <c r="F273" s="398"/>
      <c r="G273" s="398"/>
      <c r="H273" s="398"/>
      <c r="I273" s="377"/>
      <c r="J273" s="377"/>
      <c r="K273" s="630"/>
      <c r="L273" s="492"/>
    </row>
    <row r="274" spans="1:12" x14ac:dyDescent="0.3">
      <c r="K274" s="447"/>
    </row>
    <row r="275" spans="1:12" x14ac:dyDescent="0.3">
      <c r="K275" s="587"/>
    </row>
    <row r="276" spans="1:12" s="416" customFormat="1" x14ac:dyDescent="0.3">
      <c r="A276" s="448"/>
      <c r="B276" s="398"/>
      <c r="C276" s="398"/>
      <c r="D276" s="398"/>
      <c r="E276" s="398"/>
      <c r="F276" s="398"/>
      <c r="G276" s="398"/>
      <c r="H276" s="398"/>
      <c r="I276" s="377"/>
      <c r="J276" s="377"/>
      <c r="K276" s="447"/>
      <c r="L276" s="583"/>
    </row>
    <row r="277" spans="1:12" s="416" customFormat="1" x14ac:dyDescent="0.3">
      <c r="A277" s="448"/>
      <c r="B277" s="398"/>
      <c r="C277" s="398"/>
      <c r="D277" s="398"/>
      <c r="E277" s="398"/>
      <c r="F277" s="398"/>
      <c r="G277" s="398"/>
      <c r="H277" s="398"/>
      <c r="I277" s="377"/>
      <c r="J277" s="377"/>
      <c r="K277" s="447"/>
      <c r="L277" s="583"/>
    </row>
    <row r="278" spans="1:12" s="448" customFormat="1" x14ac:dyDescent="0.3">
      <c r="B278" s="398"/>
      <c r="C278" s="398"/>
      <c r="D278" s="398"/>
      <c r="E278" s="398"/>
      <c r="F278" s="398"/>
      <c r="G278" s="398"/>
      <c r="H278" s="398"/>
      <c r="I278" s="377"/>
      <c r="J278" s="377"/>
      <c r="K278" s="447"/>
      <c r="L278" s="447"/>
    </row>
    <row r="279" spans="1:12" s="448" customFormat="1" x14ac:dyDescent="0.3">
      <c r="B279" s="398"/>
      <c r="C279" s="398"/>
      <c r="D279" s="398"/>
      <c r="E279" s="398"/>
      <c r="F279" s="398"/>
      <c r="G279" s="398"/>
      <c r="H279" s="398"/>
      <c r="I279" s="377"/>
      <c r="J279" s="377"/>
      <c r="K279" s="447"/>
      <c r="L279" s="447"/>
    </row>
    <row r="280" spans="1:12" ht="20.149999999999999" customHeight="1" x14ac:dyDescent="0.3"/>
    <row r="281" spans="1:12" ht="20.149999999999999" customHeight="1" x14ac:dyDescent="0.3"/>
    <row r="282" spans="1:12" ht="20.149999999999999" customHeight="1" x14ac:dyDescent="0.3"/>
    <row r="283" spans="1:12" ht="20.149999999999999" customHeight="1" x14ac:dyDescent="0.3"/>
    <row r="284" spans="1:12" ht="20.149999999999999" customHeight="1" x14ac:dyDescent="0.3"/>
    <row r="285" spans="1:12" ht="20.149999999999999" customHeight="1" x14ac:dyDescent="0.3"/>
    <row r="286" spans="1:12" ht="20.149999999999999" customHeight="1" x14ac:dyDescent="0.3"/>
    <row r="287" spans="1:12" ht="20.149999999999999" customHeight="1" x14ac:dyDescent="0.3"/>
    <row r="288" spans="1:12" ht="20.149999999999999" customHeight="1" x14ac:dyDescent="0.3"/>
    <row r="289" ht="20.149999999999999" customHeight="1" x14ac:dyDescent="0.3"/>
    <row r="290" ht="20.149999999999999" customHeight="1" x14ac:dyDescent="0.3"/>
  </sheetData>
  <mergeCells count="4">
    <mergeCell ref="B3:J3"/>
    <mergeCell ref="B189:H189"/>
    <mergeCell ref="B5:J5"/>
    <mergeCell ref="C238:H238"/>
  </mergeCells>
  <phoneticPr fontId="9" type="noConversion"/>
  <pageMargins left="0.75" right="0.75" top="1" bottom="1" header="0.5" footer="0.5"/>
  <pageSetup paperSize="9" scale="56" orientation="portrait" verticalDpi="597" r:id="rId1"/>
  <headerFooter alignWithMargins="0"/>
  <rowBreaks count="3" manualBreakCount="3">
    <brk id="70" max="12" man="1"/>
    <brk id="149" max="11" man="1"/>
    <brk id="21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9"/>
  <sheetViews>
    <sheetView view="pageBreakPreview" topLeftCell="A85" zoomScaleNormal="100" zoomScaleSheetLayoutView="100" workbookViewId="0">
      <selection activeCell="V71" sqref="V71"/>
    </sheetView>
  </sheetViews>
  <sheetFormatPr defaultColWidth="11" defaultRowHeight="15" x14ac:dyDescent="0.3"/>
  <cols>
    <col min="1" max="1" width="8" style="134" customWidth="1"/>
    <col min="2" max="3" width="9.1796875" style="19" customWidth="1"/>
    <col min="4" max="4" width="22.26953125" style="19" customWidth="1"/>
    <col min="5" max="5" width="1.54296875" style="19" customWidth="1"/>
    <col min="6" max="6" width="15.54296875" style="19" customWidth="1"/>
    <col min="7" max="8" width="21.1796875" style="19" hidden="1" customWidth="1"/>
    <col min="9" max="9" width="18.453125" style="19" hidden="1" customWidth="1"/>
    <col min="10" max="13" width="9.1796875" style="19" hidden="1" customWidth="1"/>
    <col min="14" max="14" width="14.7265625" style="19" hidden="1" customWidth="1"/>
    <col min="15" max="15" width="16.54296875" style="19" hidden="1" customWidth="1"/>
    <col min="16" max="16" width="20.7265625" style="226" hidden="1" customWidth="1"/>
    <col min="17" max="17" width="18.7265625" style="19" customWidth="1"/>
    <col min="18" max="18" width="19.54296875" style="19" customWidth="1"/>
    <col min="19" max="19" width="15.81640625" style="19" customWidth="1"/>
    <col min="20" max="20" width="19.1796875" style="19" customWidth="1"/>
    <col min="21" max="21" width="18.54296875" style="19" customWidth="1"/>
    <col min="22" max="243" width="9.1796875" style="19" customWidth="1"/>
    <col min="244" max="244" width="11" style="19" bestFit="1" customWidth="1"/>
    <col min="245" max="16384" width="11" style="19"/>
  </cols>
  <sheetData>
    <row r="1" spans="1:21" ht="30" customHeight="1" x14ac:dyDescent="0.3">
      <c r="Q1" s="42"/>
    </row>
    <row r="2" spans="1:21" s="1" customFormat="1" ht="17.5" x14ac:dyDescent="0.35">
      <c r="A2" s="647" t="s">
        <v>154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</row>
    <row r="3" spans="1:21" s="1" customFormat="1" ht="17.5" x14ac:dyDescent="0.35">
      <c r="B3" s="163"/>
      <c r="C3" s="164"/>
      <c r="D3" s="137"/>
      <c r="E3" s="137"/>
      <c r="F3" s="137"/>
      <c r="G3" s="138"/>
      <c r="H3" s="2"/>
      <c r="P3" s="226"/>
      <c r="R3" s="312"/>
    </row>
    <row r="4" spans="1:21" s="1" customFormat="1" ht="17.5" x14ac:dyDescent="0.35">
      <c r="A4" s="648" t="s">
        <v>184</v>
      </c>
      <c r="B4" s="648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648"/>
      <c r="R4" s="648"/>
      <c r="S4" s="648"/>
    </row>
    <row r="5" spans="1:21" s="1" customFormat="1" ht="17.5" x14ac:dyDescent="0.35">
      <c r="A5" s="649" t="s">
        <v>199</v>
      </c>
      <c r="B5" s="649"/>
      <c r="C5" s="649"/>
      <c r="D5" s="649"/>
      <c r="E5" s="649"/>
      <c r="F5" s="649"/>
      <c r="G5" s="649"/>
      <c r="H5" s="649"/>
      <c r="I5" s="649"/>
      <c r="J5" s="649"/>
      <c r="K5" s="649"/>
      <c r="L5" s="649"/>
      <c r="M5" s="649"/>
      <c r="N5" s="649"/>
      <c r="O5" s="649"/>
      <c r="P5" s="649"/>
      <c r="Q5" s="649"/>
      <c r="R5" s="649"/>
      <c r="S5" s="649"/>
    </row>
    <row r="6" spans="1:21" s="1" customFormat="1" ht="17.5" x14ac:dyDescent="0.35">
      <c r="B6"/>
      <c r="C6" s="140"/>
      <c r="D6" s="16"/>
      <c r="E6" s="16"/>
      <c r="F6" s="16" t="s">
        <v>201</v>
      </c>
      <c r="G6" s="139"/>
      <c r="H6" s="2"/>
      <c r="P6" s="226"/>
      <c r="Q6" s="16"/>
      <c r="R6" s="16"/>
      <c r="S6" s="16"/>
    </row>
    <row r="7" spans="1:21" s="1" customFormat="1" ht="18" thickBot="1" x14ac:dyDescent="0.4">
      <c r="B7"/>
      <c r="C7" s="140"/>
      <c r="D7" s="16"/>
      <c r="E7" s="16"/>
      <c r="F7" s="16"/>
      <c r="G7" s="139"/>
      <c r="H7" s="2"/>
      <c r="P7" s="226"/>
      <c r="Q7" s="16"/>
      <c r="R7" s="16"/>
      <c r="S7" s="16"/>
    </row>
    <row r="8" spans="1:21" s="20" customFormat="1" ht="21" customHeight="1" thickBot="1" x14ac:dyDescent="0.35">
      <c r="A8" s="4" t="s">
        <v>0</v>
      </c>
      <c r="B8" s="5"/>
      <c r="C8" s="5"/>
      <c r="D8" s="5" t="s">
        <v>1</v>
      </c>
      <c r="E8" s="5"/>
      <c r="F8" s="5"/>
      <c r="G8" s="6"/>
      <c r="H8" s="5"/>
      <c r="P8" s="227" t="s">
        <v>166</v>
      </c>
      <c r="Q8" s="201" t="s">
        <v>200</v>
      </c>
      <c r="R8" s="6" t="s">
        <v>167</v>
      </c>
      <c r="S8" s="428" t="s">
        <v>168</v>
      </c>
      <c r="T8" s="201"/>
    </row>
    <row r="9" spans="1:21" x14ac:dyDescent="0.3">
      <c r="A9" s="24">
        <v>3</v>
      </c>
      <c r="B9" s="16" t="s">
        <v>2</v>
      </c>
      <c r="C9" s="21"/>
      <c r="D9" s="21"/>
      <c r="E9" s="21"/>
      <c r="F9" s="21"/>
      <c r="G9" s="23"/>
      <c r="H9" s="3"/>
      <c r="P9" s="228"/>
      <c r="Q9" s="233"/>
      <c r="R9" s="22"/>
      <c r="S9" s="429"/>
      <c r="T9" s="209"/>
    </row>
    <row r="10" spans="1:21" ht="12.75" customHeight="1" thickBot="1" x14ac:dyDescent="0.35">
      <c r="A10" s="25"/>
      <c r="B10" s="26"/>
      <c r="C10" s="27"/>
      <c r="D10" s="27"/>
      <c r="E10" s="27"/>
      <c r="F10" s="27"/>
      <c r="G10" s="29"/>
      <c r="H10" s="18"/>
      <c r="P10" s="229"/>
      <c r="Q10" s="229"/>
      <c r="R10" s="28"/>
      <c r="S10" s="430"/>
      <c r="T10" s="208"/>
    </row>
    <row r="11" spans="1:21" s="8" customFormat="1" ht="15.5" thickBot="1" x14ac:dyDescent="0.35">
      <c r="A11" s="30">
        <v>32</v>
      </c>
      <c r="B11" s="16" t="s">
        <v>3</v>
      </c>
      <c r="C11" s="16"/>
      <c r="D11" s="16"/>
      <c r="E11" s="16"/>
      <c r="F11" s="31"/>
      <c r="G11" s="12"/>
      <c r="H11" s="10"/>
      <c r="P11" s="245"/>
      <c r="Q11" s="245"/>
      <c r="R11" s="32"/>
      <c r="S11" s="431"/>
      <c r="T11" s="203"/>
    </row>
    <row r="12" spans="1:21" s="13" customFormat="1" ht="15.5" thickBot="1" x14ac:dyDescent="0.35">
      <c r="A12" s="143">
        <v>321</v>
      </c>
      <c r="B12" s="144" t="s">
        <v>4</v>
      </c>
      <c r="C12" s="144"/>
      <c r="D12" s="144"/>
      <c r="E12" s="144"/>
      <c r="F12" s="144"/>
      <c r="G12" s="145"/>
      <c r="H12" s="146"/>
      <c r="I12" s="147"/>
      <c r="P12" s="246" t="e">
        <f>SUM('PROSIRENI PLAN 2019.'!#REF!)</f>
        <v>#REF!</v>
      </c>
      <c r="Q12" s="247" t="e">
        <f>SUM('PROSIRENI PLAN 2019.'!#REF!)</f>
        <v>#REF!</v>
      </c>
      <c r="R12" s="273" t="e">
        <f>SUM('PROSIRENI PLAN 2019.'!#REF!)</f>
        <v>#REF!</v>
      </c>
      <c r="S12" s="313" t="e">
        <f>R12/Q12*100</f>
        <v>#REF!</v>
      </c>
      <c r="T12" s="204"/>
      <c r="U12" s="221"/>
    </row>
    <row r="13" spans="1:21" s="13" customFormat="1" ht="15.5" thickBot="1" x14ac:dyDescent="0.35">
      <c r="A13" s="143">
        <v>322</v>
      </c>
      <c r="B13" s="144" t="s">
        <v>5</v>
      </c>
      <c r="C13" s="144"/>
      <c r="D13" s="144"/>
      <c r="E13" s="144"/>
      <c r="F13" s="144"/>
      <c r="G13" s="145"/>
      <c r="H13" s="146"/>
      <c r="P13" s="246" t="e">
        <f>SUM('PROSIRENI PLAN 2019.'!#REF!)</f>
        <v>#REF!</v>
      </c>
      <c r="Q13" s="247" t="e">
        <f>SUM('PROSIRENI PLAN 2019.'!#REF!)</f>
        <v>#REF!</v>
      </c>
      <c r="R13" s="273" t="e">
        <f>SUM('PROSIRENI PLAN 2019.'!#REF!)</f>
        <v>#REF!</v>
      </c>
      <c r="S13" s="313" t="e">
        <f>R13/Q13*100</f>
        <v>#REF!</v>
      </c>
      <c r="T13" s="204"/>
      <c r="U13" s="221"/>
    </row>
    <row r="14" spans="1:21" s="13" customFormat="1" ht="15.5" thickBot="1" x14ac:dyDescent="0.35">
      <c r="A14" s="143"/>
      <c r="B14" s="144"/>
      <c r="C14" s="144"/>
      <c r="D14" s="144"/>
      <c r="E14" s="144"/>
      <c r="F14" s="144"/>
      <c r="G14" s="148"/>
      <c r="H14" s="149"/>
      <c r="P14" s="244"/>
      <c r="Q14" s="485"/>
      <c r="R14" s="274"/>
      <c r="S14" s="313"/>
      <c r="T14" s="204"/>
      <c r="U14" s="149"/>
    </row>
    <row r="15" spans="1:21" s="42" customFormat="1" ht="15.5" thickBot="1" x14ac:dyDescent="0.35">
      <c r="A15" s="38">
        <v>32</v>
      </c>
      <c r="B15" s="39" t="s">
        <v>6</v>
      </c>
      <c r="C15" s="39"/>
      <c r="D15" s="39"/>
      <c r="E15" s="39"/>
      <c r="F15" s="39"/>
      <c r="G15" s="40"/>
      <c r="H15" s="41"/>
      <c r="P15" s="225" t="e">
        <f>SUM('PROSIRENI PLAN 2019.'!#REF!)</f>
        <v>#REF!</v>
      </c>
      <c r="Q15" s="278" t="e">
        <f>SUM(Q12+Q13+Q14)</f>
        <v>#REF!</v>
      </c>
      <c r="R15" s="278" t="e">
        <f t="shared" ref="R15" si="0">SUM(R12+R13+R14)</f>
        <v>#REF!</v>
      </c>
      <c r="S15" s="450" t="e">
        <f>R15/Q15*100</f>
        <v>#REF!</v>
      </c>
      <c r="T15" s="217"/>
      <c r="U15" s="221"/>
    </row>
    <row r="16" spans="1:21" s="42" customFormat="1" ht="16" thickTop="1" thickBot="1" x14ac:dyDescent="0.35">
      <c r="A16" s="43"/>
      <c r="B16" s="44"/>
      <c r="C16" s="44"/>
      <c r="D16" s="44"/>
      <c r="E16" s="44"/>
      <c r="F16" s="44"/>
      <c r="G16" s="46"/>
      <c r="H16" s="47"/>
      <c r="P16" s="245"/>
      <c r="Q16" s="279"/>
      <c r="R16" s="45"/>
      <c r="S16" s="432"/>
      <c r="T16" s="213"/>
    </row>
    <row r="17" spans="1:22" s="8" customFormat="1" ht="16" thickTop="1" thickBot="1" x14ac:dyDescent="0.35">
      <c r="A17" s="48">
        <v>34</v>
      </c>
      <c r="B17" s="16" t="s">
        <v>7</v>
      </c>
      <c r="C17" s="16"/>
      <c r="D17" s="16"/>
      <c r="E17" s="16"/>
      <c r="F17" s="49"/>
      <c r="G17" s="36"/>
      <c r="H17" s="37"/>
      <c r="P17" s="248"/>
      <c r="Q17" s="238"/>
      <c r="R17" s="50"/>
      <c r="S17" s="433"/>
      <c r="T17" s="210"/>
    </row>
    <row r="18" spans="1:22" s="13" customFormat="1" ht="15.5" thickBot="1" x14ac:dyDescent="0.35">
      <c r="A18" s="143">
        <v>341</v>
      </c>
      <c r="B18" s="144" t="s">
        <v>8</v>
      </c>
      <c r="C18" s="144"/>
      <c r="D18" s="144"/>
      <c r="E18" s="144"/>
      <c r="F18" s="168"/>
      <c r="G18" s="148"/>
      <c r="H18" s="149"/>
      <c r="P18" s="244" t="e">
        <f>SUM('PROSIRENI PLAN 2019.'!#REF!)</f>
        <v>#REF!</v>
      </c>
      <c r="Q18" s="280" t="e">
        <f>SUM('PROSIRENI PLAN 2019.'!#REF!)</f>
        <v>#REF!</v>
      </c>
      <c r="R18" s="167" t="e">
        <f>SUM('PROSIRENI PLAN 2019.'!#REF!)</f>
        <v>#REF!</v>
      </c>
      <c r="S18" s="313" t="e">
        <f>R18/Q18*100</f>
        <v>#REF!</v>
      </c>
      <c r="T18" s="204"/>
      <c r="U18" s="221"/>
    </row>
    <row r="19" spans="1:22" s="42" customFormat="1" ht="15.5" thickBot="1" x14ac:dyDescent="0.35">
      <c r="A19" s="38">
        <v>34</v>
      </c>
      <c r="B19" s="39" t="s">
        <v>11</v>
      </c>
      <c r="C19" s="39"/>
      <c r="D19" s="39"/>
      <c r="E19" s="39"/>
      <c r="F19" s="39"/>
      <c r="G19" s="40"/>
      <c r="H19" s="52"/>
      <c r="P19" s="217" t="e">
        <f>SUM('PROSIRENI PLAN 2019.'!#REF!)</f>
        <v>#REF!</v>
      </c>
      <c r="Q19" s="278" t="e">
        <f>SUM(Q18)</f>
        <v>#REF!</v>
      </c>
      <c r="R19" s="278" t="e">
        <f>SUM(R18)</f>
        <v>#REF!</v>
      </c>
      <c r="S19" s="479" t="e">
        <f>R19/Q19*100</f>
        <v>#REF!</v>
      </c>
      <c r="T19" s="217"/>
      <c r="U19" s="221"/>
      <c r="V19" s="176"/>
    </row>
    <row r="20" spans="1:22" s="42" customFormat="1" ht="16" thickTop="1" thickBot="1" x14ac:dyDescent="0.35">
      <c r="A20" s="53"/>
      <c r="B20" s="54"/>
      <c r="C20" s="54"/>
      <c r="D20" s="54"/>
      <c r="E20" s="54"/>
      <c r="F20" s="54"/>
      <c r="G20" s="35"/>
      <c r="H20" s="56"/>
      <c r="P20" s="248"/>
      <c r="Q20" s="259"/>
      <c r="R20" s="55"/>
      <c r="S20" s="478"/>
      <c r="T20" s="213"/>
    </row>
    <row r="21" spans="1:22" s="8" customFormat="1" ht="16" thickTop="1" thickBot="1" x14ac:dyDescent="0.35">
      <c r="A21" s="33">
        <v>36</v>
      </c>
      <c r="B21" s="54" t="s">
        <v>12</v>
      </c>
      <c r="C21" s="54"/>
      <c r="D21" s="54"/>
      <c r="E21" s="54"/>
      <c r="F21" s="51"/>
      <c r="G21" s="36"/>
      <c r="H21" s="37"/>
      <c r="P21" s="248"/>
      <c r="Q21" s="256"/>
      <c r="R21" s="55"/>
      <c r="S21" s="388"/>
      <c r="T21" s="210"/>
    </row>
    <row r="22" spans="1:22" s="8" customFormat="1" ht="15.5" thickBot="1" x14ac:dyDescent="0.35">
      <c r="A22" s="143">
        <v>361</v>
      </c>
      <c r="B22" s="144" t="s">
        <v>14</v>
      </c>
      <c r="C22" s="34"/>
      <c r="D22" s="34"/>
      <c r="E22" s="34"/>
      <c r="F22" s="51"/>
      <c r="G22" s="36"/>
      <c r="H22" s="37"/>
      <c r="P22" s="246" t="e">
        <f>SUM('PROSIRENI PLAN 2019.'!#REF!)</f>
        <v>#REF!</v>
      </c>
      <c r="Q22" s="280" t="e">
        <f>SUM('PROSIRENI PLAN 2019.'!#REF!)</f>
        <v>#REF!</v>
      </c>
      <c r="R22" s="167" t="e">
        <f>SUM('PROSIRENI PLAN 2019.'!#REF!)</f>
        <v>#REF!</v>
      </c>
      <c r="S22" s="313" t="e">
        <f t="shared" ref="S22:S24" si="1">R22/Q22*100</f>
        <v>#REF!</v>
      </c>
      <c r="T22" s="204"/>
      <c r="U22" s="221"/>
    </row>
    <row r="23" spans="1:22" s="8" customFormat="1" ht="15.5" thickBot="1" x14ac:dyDescent="0.35">
      <c r="A23" s="166">
        <v>363</v>
      </c>
      <c r="B23" s="191" t="s">
        <v>15</v>
      </c>
      <c r="C23" s="144"/>
      <c r="D23" s="144"/>
      <c r="E23" s="144"/>
      <c r="F23" s="168"/>
      <c r="G23" s="36"/>
      <c r="H23" s="37"/>
      <c r="P23" s="246" t="e">
        <f>SUM('PROSIRENI PLAN 2019.'!#REF!)</f>
        <v>#REF!</v>
      </c>
      <c r="Q23" s="281">
        <v>150000</v>
      </c>
      <c r="R23" s="275" t="e">
        <f>SUM('PROSIRENI PLAN 2019.'!#REF!)</f>
        <v>#REF!</v>
      </c>
      <c r="S23" s="313" t="e">
        <f t="shared" si="1"/>
        <v>#REF!</v>
      </c>
      <c r="T23" s="204"/>
      <c r="U23" s="221"/>
    </row>
    <row r="24" spans="1:22" ht="15.5" thickBot="1" x14ac:dyDescent="0.35">
      <c r="A24" s="239">
        <v>365</v>
      </c>
      <c r="B24" s="21" t="s">
        <v>163</v>
      </c>
      <c r="C24" s="21"/>
      <c r="D24" s="21"/>
      <c r="E24" s="21"/>
      <c r="F24" s="21"/>
      <c r="G24" s="240"/>
      <c r="H24" s="193"/>
      <c r="P24" s="246">
        <v>205000</v>
      </c>
      <c r="Q24" s="246">
        <v>270000</v>
      </c>
      <c r="R24" s="242" t="e">
        <f>SUM('PROSIRENI PLAN 2019.'!#REF!)</f>
        <v>#REF!</v>
      </c>
      <c r="S24" s="313" t="e">
        <f t="shared" si="1"/>
        <v>#REF!</v>
      </c>
      <c r="T24" s="241"/>
      <c r="U24" s="243"/>
    </row>
    <row r="25" spans="1:22" s="42" customFormat="1" ht="15.5" thickBot="1" x14ac:dyDescent="0.35">
      <c r="A25" s="38">
        <v>36</v>
      </c>
      <c r="B25" s="57" t="s">
        <v>149</v>
      </c>
      <c r="C25" s="39"/>
      <c r="D25" s="39"/>
      <c r="E25" s="39"/>
      <c r="F25" s="39"/>
      <c r="G25" s="40"/>
      <c r="H25" s="52"/>
      <c r="P25" s="249" t="e">
        <f>SUM(P22:P24)</f>
        <v>#REF!</v>
      </c>
      <c r="Q25" s="282" t="e">
        <f>SUM(Q22:Q24)</f>
        <v>#REF!</v>
      </c>
      <c r="R25" s="282" t="e">
        <f>SUM(R22:R24)</f>
        <v>#REF!</v>
      </c>
      <c r="S25" s="477" t="e">
        <f>R25/Q25*100</f>
        <v>#REF!</v>
      </c>
      <c r="T25" s="217"/>
      <c r="U25" s="221"/>
    </row>
    <row r="26" spans="1:22" s="42" customFormat="1" ht="16" thickTop="1" thickBot="1" x14ac:dyDescent="0.35">
      <c r="A26" s="66"/>
      <c r="B26" s="16"/>
      <c r="C26" s="16"/>
      <c r="D26" s="16"/>
      <c r="E26" s="16"/>
      <c r="F26" s="16"/>
      <c r="G26" s="36"/>
      <c r="H26" s="37"/>
      <c r="P26" s="222"/>
      <c r="Q26" s="283"/>
      <c r="R26" s="50"/>
      <c r="S26" s="480"/>
      <c r="T26" s="222"/>
      <c r="U26" s="221"/>
    </row>
    <row r="27" spans="1:22" s="64" customFormat="1" ht="15.5" thickBot="1" x14ac:dyDescent="0.35">
      <c r="A27" s="58">
        <v>3</v>
      </c>
      <c r="B27" s="59" t="s">
        <v>18</v>
      </c>
      <c r="C27" s="59"/>
      <c r="D27" s="60"/>
      <c r="E27" s="61"/>
      <c r="F27" s="61"/>
      <c r="G27" s="62"/>
      <c r="H27" s="63"/>
      <c r="P27" s="250" t="e">
        <f>SUM('PROSIRENI PLAN 2019.'!#REF!)</f>
        <v>#REF!</v>
      </c>
      <c r="Q27" s="284" t="e">
        <f>SUM('PROSIRENI PLAN 2019.'!#REF!)</f>
        <v>#REF!</v>
      </c>
      <c r="R27" s="284" t="e">
        <f>SUM('PROSIRENI PLAN 2019.'!#REF!)</f>
        <v>#REF!</v>
      </c>
      <c r="S27" s="481" t="e">
        <f>R27/Q27*100</f>
        <v>#REF!</v>
      </c>
      <c r="T27" s="218"/>
      <c r="U27" s="221"/>
    </row>
    <row r="28" spans="1:22" s="64" customFormat="1" x14ac:dyDescent="0.3">
      <c r="A28" s="66"/>
      <c r="B28" s="16"/>
      <c r="C28" s="16"/>
      <c r="D28" s="16"/>
      <c r="E28" s="16"/>
      <c r="F28" s="16"/>
      <c r="G28" s="68"/>
      <c r="H28" s="7"/>
      <c r="P28" s="232"/>
      <c r="Q28" s="232"/>
      <c r="R28" s="67"/>
      <c r="S28" s="482"/>
      <c r="T28" s="214"/>
    </row>
    <row r="29" spans="1:22" x14ac:dyDescent="0.3">
      <c r="A29" s="69">
        <v>4</v>
      </c>
      <c r="B29" s="15" t="s">
        <v>19</v>
      </c>
      <c r="C29" s="70"/>
      <c r="D29" s="70"/>
      <c r="E29" s="70"/>
      <c r="F29" s="70"/>
      <c r="G29" s="72"/>
      <c r="H29" s="11"/>
      <c r="P29" s="233"/>
      <c r="Q29" s="285"/>
      <c r="R29" s="71"/>
      <c r="S29" s="434"/>
      <c r="T29" s="211"/>
    </row>
    <row r="30" spans="1:22" ht="12.75" customHeight="1" thickBot="1" x14ac:dyDescent="0.35">
      <c r="A30" s="73"/>
      <c r="B30" s="74"/>
      <c r="C30" s="75"/>
      <c r="D30" s="75"/>
      <c r="E30" s="75"/>
      <c r="F30" s="75"/>
      <c r="G30" s="77"/>
      <c r="H30" s="78"/>
      <c r="P30" s="251"/>
      <c r="Q30" s="286"/>
      <c r="R30" s="76"/>
      <c r="S30" s="435"/>
      <c r="T30" s="208"/>
    </row>
    <row r="31" spans="1:22" s="8" customFormat="1" ht="15.5" thickBot="1" x14ac:dyDescent="0.35">
      <c r="A31" s="79">
        <v>41</v>
      </c>
      <c r="B31" s="74" t="s">
        <v>20</v>
      </c>
      <c r="C31" s="74"/>
      <c r="D31" s="74"/>
      <c r="E31" s="74"/>
      <c r="F31" s="80"/>
      <c r="G31" s="82"/>
      <c r="H31" s="14"/>
      <c r="P31" s="248"/>
      <c r="Q31" s="287"/>
      <c r="R31" s="81"/>
      <c r="S31" s="436"/>
      <c r="T31" s="203"/>
    </row>
    <row r="32" spans="1:22" s="8" customFormat="1" ht="15.5" thickBot="1" x14ac:dyDescent="0.35">
      <c r="A32" s="79">
        <v>411</v>
      </c>
      <c r="B32" s="83" t="s">
        <v>21</v>
      </c>
      <c r="C32" s="84"/>
      <c r="D32" s="84"/>
      <c r="E32" s="84"/>
      <c r="F32" s="84"/>
      <c r="G32" s="85"/>
      <c r="H32" s="86"/>
      <c r="P32" s="252" t="e">
        <f>SUM('PROSIRENI PLAN 2019.'!#REF!)</f>
        <v>#REF!</v>
      </c>
      <c r="Q32" s="288" t="e">
        <f>SUM('PROSIRENI PLAN 2019.'!#REF!)</f>
        <v>#REF!</v>
      </c>
      <c r="R32" s="276" t="e">
        <f>SUM('PROSIRENI PLAN 2019.'!#REF!)</f>
        <v>#REF!</v>
      </c>
      <c r="S32" s="313" t="e">
        <f t="shared" ref="S32:S35" si="2">R32/Q32*100</f>
        <v>#REF!</v>
      </c>
      <c r="T32" s="194"/>
      <c r="U32" s="149"/>
    </row>
    <row r="33" spans="1:21" s="8" customFormat="1" ht="15.5" thickBot="1" x14ac:dyDescent="0.35">
      <c r="A33" s="79">
        <v>412</v>
      </c>
      <c r="B33" s="87" t="s">
        <v>23</v>
      </c>
      <c r="C33" s="87"/>
      <c r="D33" s="87"/>
      <c r="E33" s="87"/>
      <c r="F33" s="87"/>
      <c r="G33" s="85"/>
      <c r="H33" s="86"/>
      <c r="P33" s="252" t="e">
        <f>SUM('PROSIRENI PLAN 2019.'!#REF!)</f>
        <v>#REF!</v>
      </c>
      <c r="Q33" s="288" t="e">
        <f>SUM('PROSIRENI PLAN 2019.'!#REF!)</f>
        <v>#REF!</v>
      </c>
      <c r="R33" s="276" t="e">
        <f>SUM('PROSIRENI PLAN 2019.'!#REF!)</f>
        <v>#REF!</v>
      </c>
      <c r="S33" s="313" t="e">
        <f t="shared" si="2"/>
        <v>#REF!</v>
      </c>
      <c r="T33" s="194"/>
      <c r="U33" s="221"/>
    </row>
    <row r="34" spans="1:21" s="8" customFormat="1" x14ac:dyDescent="0.3">
      <c r="A34" s="79">
        <v>413</v>
      </c>
      <c r="B34" s="87" t="s">
        <v>27</v>
      </c>
      <c r="C34" s="87"/>
      <c r="D34" s="87"/>
      <c r="E34" s="87"/>
      <c r="F34" s="87"/>
      <c r="G34" s="85"/>
      <c r="H34" s="86"/>
      <c r="P34" s="253" t="e">
        <f>SUM('PROSIRENI PLAN 2019.'!#REF!)</f>
        <v>#REF!</v>
      </c>
      <c r="Q34" s="288" t="e">
        <f>SUM('PROSIRENI PLAN 2019.'!#REF!)</f>
        <v>#REF!</v>
      </c>
      <c r="R34" s="276" t="e">
        <f>SUM('PROSIRENI PLAN 2019.'!#REF!)</f>
        <v>#REF!</v>
      </c>
      <c r="S34" s="313" t="e">
        <f t="shared" si="2"/>
        <v>#REF!</v>
      </c>
      <c r="T34" s="215"/>
      <c r="U34" s="149"/>
    </row>
    <row r="35" spans="1:21" s="42" customFormat="1" ht="15.5" thickBot="1" x14ac:dyDescent="0.35">
      <c r="A35" s="88">
        <v>41</v>
      </c>
      <c r="B35" s="89" t="s">
        <v>29</v>
      </c>
      <c r="C35" s="90"/>
      <c r="D35" s="90"/>
      <c r="E35" s="90"/>
      <c r="F35" s="90"/>
      <c r="G35" s="91"/>
      <c r="H35" s="92"/>
      <c r="P35" s="234" t="e">
        <f>SUM('PROSIRENI PLAN 2019.'!#REF!)</f>
        <v>#REF!</v>
      </c>
      <c r="Q35" s="289" t="e">
        <f>SUM('PROSIRENI PLAN 2019.'!#REF!)</f>
        <v>#REF!</v>
      </c>
      <c r="R35" s="289" t="e">
        <f>SUM('PROSIRENI PLAN 2019.'!#REF!)</f>
        <v>#REF!</v>
      </c>
      <c r="S35" s="451" t="e">
        <f t="shared" si="2"/>
        <v>#REF!</v>
      </c>
      <c r="T35" s="219"/>
      <c r="U35" s="221"/>
    </row>
    <row r="36" spans="1:21" s="42" customFormat="1" ht="15.5" thickTop="1" x14ac:dyDescent="0.3">
      <c r="A36" s="43"/>
      <c r="B36" s="44"/>
      <c r="C36" s="44"/>
      <c r="D36" s="44"/>
      <c r="E36" s="44"/>
      <c r="F36" s="44"/>
      <c r="G36" s="94"/>
      <c r="H36" s="95"/>
      <c r="P36" s="254"/>
      <c r="Q36" s="295"/>
      <c r="R36" s="93"/>
      <c r="S36" s="437"/>
      <c r="T36" s="212"/>
    </row>
    <row r="37" spans="1:21" s="8" customFormat="1" ht="15.5" thickBot="1" x14ac:dyDescent="0.35">
      <c r="A37" s="79">
        <v>42</v>
      </c>
      <c r="B37" s="74" t="s">
        <v>30</v>
      </c>
      <c r="C37" s="74"/>
      <c r="D37" s="74"/>
      <c r="E37" s="74"/>
      <c r="F37" s="80"/>
      <c r="G37" s="85"/>
      <c r="H37" s="86"/>
      <c r="P37" s="248"/>
      <c r="Q37" s="296"/>
      <c r="R37" s="96"/>
      <c r="S37" s="389"/>
      <c r="T37" s="210"/>
    </row>
    <row r="38" spans="1:21" s="8" customFormat="1" ht="15.5" thickBot="1" x14ac:dyDescent="0.35">
      <c r="A38" s="97">
        <v>421</v>
      </c>
      <c r="B38" s="83" t="s">
        <v>31</v>
      </c>
      <c r="C38" s="87"/>
      <c r="D38" s="87"/>
      <c r="E38" s="87"/>
      <c r="F38" s="87"/>
      <c r="G38" s="94"/>
      <c r="H38" s="95"/>
      <c r="P38" s="256" t="e">
        <f>SUM('PROSIRENI PLAN 2019.'!#REF!)</f>
        <v>#REF!</v>
      </c>
      <c r="Q38" s="297" t="e">
        <f>SUM('PROSIRENI PLAN 2019.'!#REF!)</f>
        <v>#REF!</v>
      </c>
      <c r="R38" s="99" t="e">
        <f>SUM('PROSIRENI PLAN 2019.'!#REF!)</f>
        <v>#REF!</v>
      </c>
      <c r="S38" s="452" t="e">
        <f>R38/Q38*100</f>
        <v>#REF!</v>
      </c>
      <c r="T38" s="194"/>
      <c r="U38" s="221"/>
    </row>
    <row r="39" spans="1:21" s="8" customFormat="1" ht="15.5" thickBot="1" x14ac:dyDescent="0.35">
      <c r="A39" s="97"/>
      <c r="B39" s="87"/>
      <c r="C39" s="87"/>
      <c r="D39" s="87"/>
      <c r="E39" s="87"/>
      <c r="F39" s="87"/>
      <c r="G39" s="94"/>
      <c r="H39" s="95"/>
      <c r="P39" s="248"/>
      <c r="Q39" s="297"/>
      <c r="R39" s="99"/>
      <c r="S39" s="438"/>
      <c r="T39" s="203"/>
    </row>
    <row r="40" spans="1:21" s="8" customFormat="1" ht="15.5" thickBot="1" x14ac:dyDescent="0.35">
      <c r="A40" s="79">
        <v>422</v>
      </c>
      <c r="B40" s="87" t="s">
        <v>43</v>
      </c>
      <c r="C40" s="87"/>
      <c r="D40" s="87"/>
      <c r="E40" s="87"/>
      <c r="F40" s="87"/>
      <c r="G40" s="98"/>
      <c r="H40" s="95"/>
      <c r="P40" s="256" t="e">
        <f>SUM('PROSIRENI PLAN 2019.'!#REF!)</f>
        <v>#REF!</v>
      </c>
      <c r="Q40" s="297" t="e">
        <f>SUM(Q41:Q42)</f>
        <v>#REF!</v>
      </c>
      <c r="R40" s="297" t="e">
        <f>SUM(R41:R42)</f>
        <v>#REF!</v>
      </c>
      <c r="S40" s="452" t="e">
        <f t="shared" ref="S40:S42" si="3">R40/Q40*100</f>
        <v>#REF!</v>
      </c>
      <c r="T40" s="194"/>
      <c r="U40" s="221"/>
    </row>
    <row r="41" spans="1:21" s="3" customFormat="1" ht="15.5" thickBot="1" x14ac:dyDescent="0.35">
      <c r="A41" s="100">
        <v>42211</v>
      </c>
      <c r="B41" s="84" t="s">
        <v>44</v>
      </c>
      <c r="C41" s="84"/>
      <c r="D41" s="84"/>
      <c r="E41" s="84"/>
      <c r="F41" s="84"/>
      <c r="G41" s="101"/>
      <c r="H41" s="102"/>
      <c r="P41" s="252" t="e">
        <f>SUM('PROSIRENI PLAN 2019.'!#REF!)</f>
        <v>#REF!</v>
      </c>
      <c r="Q41" s="298" t="e">
        <f>SUM('PROSIRENI PLAN 2019.'!#REF!)</f>
        <v>#REF!</v>
      </c>
      <c r="R41" s="290" t="e">
        <f>SUM('PROSIRENI PLAN 2019.'!#REF!)</f>
        <v>#REF!</v>
      </c>
      <c r="S41" s="313" t="e">
        <f t="shared" si="3"/>
        <v>#REF!</v>
      </c>
      <c r="T41" s="194"/>
      <c r="U41" s="221"/>
    </row>
    <row r="42" spans="1:21" s="3" customFormat="1" ht="15.5" thickBot="1" x14ac:dyDescent="0.35">
      <c r="A42" s="100">
        <v>42212</v>
      </c>
      <c r="B42" s="84" t="s">
        <v>150</v>
      </c>
      <c r="C42" s="84"/>
      <c r="D42" s="84"/>
      <c r="E42" s="84"/>
      <c r="F42" s="84"/>
      <c r="G42" s="101"/>
      <c r="H42" s="102"/>
      <c r="P42" s="252" t="e">
        <f>SUM('PROSIRENI PLAN 2019.'!#REF!)</f>
        <v>#REF!</v>
      </c>
      <c r="Q42" s="298" t="e">
        <f>SUM('PROSIRENI PLAN 2019.'!#REF!)</f>
        <v>#REF!</v>
      </c>
      <c r="R42" s="290" t="e">
        <f>SUM('PROSIRENI PLAN 2019.'!#REF!)</f>
        <v>#REF!</v>
      </c>
      <c r="S42" s="313" t="e">
        <f t="shared" si="3"/>
        <v>#REF!</v>
      </c>
      <c r="T42" s="205"/>
      <c r="U42" s="221"/>
    </row>
    <row r="43" spans="1:21" s="8" customFormat="1" ht="15.5" thickBot="1" x14ac:dyDescent="0.35">
      <c r="A43" s="79"/>
      <c r="B43" s="87"/>
      <c r="C43" s="87"/>
      <c r="D43" s="87"/>
      <c r="E43" s="87"/>
      <c r="F43" s="80"/>
      <c r="G43" s="94"/>
      <c r="H43" s="95"/>
      <c r="P43" s="248"/>
      <c r="Q43" s="297"/>
      <c r="R43" s="99"/>
      <c r="S43" s="438"/>
      <c r="T43" s="203"/>
    </row>
    <row r="44" spans="1:21" s="8" customFormat="1" ht="15.5" thickBot="1" x14ac:dyDescent="0.35">
      <c r="A44" s="79">
        <v>424</v>
      </c>
      <c r="B44" s="87" t="s">
        <v>58</v>
      </c>
      <c r="C44" s="87"/>
      <c r="D44" s="87"/>
      <c r="E44" s="87"/>
      <c r="F44" s="87"/>
      <c r="G44" s="94"/>
      <c r="H44" s="95"/>
      <c r="P44" s="256" t="e">
        <f>SUM('PROSIRENI PLAN 2019.'!#REF!)</f>
        <v>#REF!</v>
      </c>
      <c r="Q44" s="297" t="e">
        <f>SUM(Q45:Q46)</f>
        <v>#REF!</v>
      </c>
      <c r="R44" s="297" t="e">
        <f>SUM(R45:R46)</f>
        <v>#REF!</v>
      </c>
      <c r="S44" s="452" t="e">
        <f t="shared" ref="S44:S46" si="4">R44/Q44*100</f>
        <v>#REF!</v>
      </c>
      <c r="T44" s="194"/>
      <c r="U44" s="221"/>
    </row>
    <row r="45" spans="1:21" s="3" customFormat="1" ht="15.5" thickBot="1" x14ac:dyDescent="0.35">
      <c r="A45" s="100">
        <v>4241</v>
      </c>
      <c r="B45" s="84" t="s">
        <v>59</v>
      </c>
      <c r="C45" s="84"/>
      <c r="D45" s="84"/>
      <c r="E45" s="84"/>
      <c r="F45" s="84"/>
      <c r="G45" s="101"/>
      <c r="H45" s="102"/>
      <c r="P45" s="252" t="e">
        <f>SUM('PROSIRENI PLAN 2019.'!#REF!)</f>
        <v>#REF!</v>
      </c>
      <c r="Q45" s="298" t="e">
        <f>SUM('PROSIRENI PLAN 2019.'!#REF!)</f>
        <v>#REF!</v>
      </c>
      <c r="R45" s="290" t="e">
        <f>SUM('PROSIRENI PLAN 2019.'!#REF!)</f>
        <v>#REF!</v>
      </c>
      <c r="S45" s="313" t="e">
        <f t="shared" si="4"/>
        <v>#REF!</v>
      </c>
      <c r="T45" s="205"/>
      <c r="U45" s="221"/>
    </row>
    <row r="46" spans="1:21" s="3" customFormat="1" ht="15.5" thickBot="1" x14ac:dyDescent="0.35">
      <c r="A46" s="100">
        <v>4243</v>
      </c>
      <c r="B46" s="84" t="s">
        <v>64</v>
      </c>
      <c r="C46" s="84"/>
      <c r="D46" s="84"/>
      <c r="E46" s="84"/>
      <c r="F46" s="84"/>
      <c r="G46" s="101"/>
      <c r="H46" s="102"/>
      <c r="P46" s="252" t="e">
        <f>SUM('PROSIRENI PLAN 2019.'!#REF!)</f>
        <v>#REF!</v>
      </c>
      <c r="Q46" s="298" t="e">
        <f>SUM('PROSIRENI PLAN 2019.'!#REF!)</f>
        <v>#REF!</v>
      </c>
      <c r="R46" s="290" t="e">
        <f>SUM('PROSIRENI PLAN 2019.'!#REF!)</f>
        <v>#REF!</v>
      </c>
      <c r="S46" s="313" t="e">
        <f t="shared" si="4"/>
        <v>#REF!</v>
      </c>
      <c r="T46" s="205"/>
      <c r="U46" s="149"/>
    </row>
    <row r="47" spans="1:21" s="8" customFormat="1" ht="15.5" thickBot="1" x14ac:dyDescent="0.35">
      <c r="A47" s="79"/>
      <c r="B47" s="87"/>
      <c r="C47" s="87"/>
      <c r="D47" s="87"/>
      <c r="E47" s="87"/>
      <c r="F47" s="87"/>
      <c r="G47" s="94"/>
      <c r="H47" s="95"/>
      <c r="P47" s="248"/>
      <c r="Q47" s="297"/>
      <c r="R47" s="99"/>
      <c r="S47" s="438"/>
      <c r="T47" s="203"/>
    </row>
    <row r="48" spans="1:21" s="8" customFormat="1" ht="15.5" thickBot="1" x14ac:dyDescent="0.35">
      <c r="A48" s="79">
        <v>425</v>
      </c>
      <c r="B48" s="87" t="s">
        <v>70</v>
      </c>
      <c r="C48" s="87"/>
      <c r="D48" s="87"/>
      <c r="E48" s="87"/>
      <c r="F48" s="87"/>
      <c r="G48" s="98"/>
      <c r="H48" s="95"/>
      <c r="P48" s="256" t="e">
        <f>SUM(P49:P56)</f>
        <v>#REF!</v>
      </c>
      <c r="Q48" s="297" t="e">
        <f>SUM(Q49:Q56)</f>
        <v>#REF!</v>
      </c>
      <c r="R48" s="297" t="e">
        <f>SUM(R49:R56)</f>
        <v>#REF!</v>
      </c>
      <c r="S48" s="452" t="e">
        <f t="shared" ref="S48:S58" si="5">R48/Q48*100</f>
        <v>#REF!</v>
      </c>
      <c r="T48" s="194"/>
      <c r="U48" s="221"/>
    </row>
    <row r="49" spans="1:21" s="3" customFormat="1" ht="15.5" thickBot="1" x14ac:dyDescent="0.35">
      <c r="A49" s="103">
        <v>4251</v>
      </c>
      <c r="B49" s="104" t="s">
        <v>157</v>
      </c>
      <c r="C49" s="105"/>
      <c r="D49" s="105"/>
      <c r="E49" s="105"/>
      <c r="F49" s="105"/>
      <c r="G49" s="101"/>
      <c r="H49" s="102"/>
      <c r="P49" s="252" t="e">
        <f>SUM('PROSIRENI PLAN 2019.'!#REF!)</f>
        <v>#REF!</v>
      </c>
      <c r="Q49" s="298" t="e">
        <f>SUM('PROSIRENI PLAN 2019.'!#REF!)</f>
        <v>#REF!</v>
      </c>
      <c r="R49" s="290" t="e">
        <f>SUM('PROSIRENI PLAN 2019.'!#REF!)</f>
        <v>#REF!</v>
      </c>
      <c r="S49" s="313" t="e">
        <f t="shared" si="5"/>
        <v>#REF!</v>
      </c>
      <c r="T49" s="205"/>
      <c r="U49" s="149"/>
    </row>
    <row r="50" spans="1:21" s="3" customFormat="1" ht="15.5" thickBot="1" x14ac:dyDescent="0.35">
      <c r="A50" s="103">
        <v>4252</v>
      </c>
      <c r="B50" s="106" t="s">
        <v>151</v>
      </c>
      <c r="C50" s="105"/>
      <c r="D50" s="105"/>
      <c r="E50" s="105"/>
      <c r="F50" s="105"/>
      <c r="G50" s="101"/>
      <c r="H50" s="102"/>
      <c r="P50" s="252" t="e">
        <f>SUM('PROSIRENI PLAN 2019.'!#REF!)</f>
        <v>#REF!</v>
      </c>
      <c r="Q50" s="299" t="e">
        <f>SUM('PROSIRENI PLAN 2019.'!#REF!)</f>
        <v>#REF!</v>
      </c>
      <c r="R50" s="291" t="e">
        <f>SUM('PROSIRENI PLAN 2019.'!#REF!)</f>
        <v>#REF!</v>
      </c>
      <c r="S50" s="313" t="e">
        <f t="shared" si="5"/>
        <v>#REF!</v>
      </c>
      <c r="T50" s="205"/>
      <c r="U50" s="221"/>
    </row>
    <row r="51" spans="1:21" s="3" customFormat="1" ht="15.5" thickBot="1" x14ac:dyDescent="0.35">
      <c r="A51" s="103">
        <v>4253</v>
      </c>
      <c r="B51" s="106" t="s">
        <v>81</v>
      </c>
      <c r="C51" s="105"/>
      <c r="D51" s="105"/>
      <c r="E51" s="105"/>
      <c r="F51" s="105"/>
      <c r="G51" s="101"/>
      <c r="H51" s="102"/>
      <c r="P51" s="252" t="e">
        <f>SUM('PROSIRENI PLAN 2019.'!#REF!)</f>
        <v>#REF!</v>
      </c>
      <c r="Q51" s="299" t="e">
        <f>SUM('PROSIRENI PLAN 2019.'!#REF!)</f>
        <v>#REF!</v>
      </c>
      <c r="R51" s="291">
        <v>35556.25</v>
      </c>
      <c r="S51" s="313" t="e">
        <f t="shared" si="5"/>
        <v>#REF!</v>
      </c>
      <c r="T51" s="205"/>
      <c r="U51" s="221"/>
    </row>
    <row r="52" spans="1:21" s="3" customFormat="1" ht="15.5" thickBot="1" x14ac:dyDescent="0.35">
      <c r="A52" s="107">
        <v>4254</v>
      </c>
      <c r="B52" s="104" t="s">
        <v>87</v>
      </c>
      <c r="C52" s="108"/>
      <c r="D52" s="108"/>
      <c r="E52" s="108"/>
      <c r="F52" s="108"/>
      <c r="G52" s="101"/>
      <c r="H52" s="102"/>
      <c r="P52" s="252" t="e">
        <f>SUM('PROSIRENI PLAN 2019.'!#REF!)</f>
        <v>#REF!</v>
      </c>
      <c r="Q52" s="298" t="e">
        <f>SUM('PROSIRENI PLAN 2019.'!#REF!)</f>
        <v>#REF!</v>
      </c>
      <c r="R52" s="290" t="e">
        <f>SUM('PROSIRENI PLAN 2019.'!#REF!)</f>
        <v>#REF!</v>
      </c>
      <c r="S52" s="313" t="e">
        <f t="shared" si="5"/>
        <v>#REF!</v>
      </c>
      <c r="T52" s="205"/>
      <c r="U52" s="221"/>
    </row>
    <row r="53" spans="1:21" s="3" customFormat="1" ht="15.5" thickBot="1" x14ac:dyDescent="0.35">
      <c r="A53" s="107">
        <v>4255</v>
      </c>
      <c r="B53" s="104" t="s">
        <v>95</v>
      </c>
      <c r="C53" s="108"/>
      <c r="D53" s="108"/>
      <c r="E53" s="108"/>
      <c r="F53" s="108"/>
      <c r="G53" s="101"/>
      <c r="H53" s="102"/>
      <c r="P53" s="252" t="e">
        <f>SUM('PROSIRENI PLAN 2019.'!#REF!)</f>
        <v>#REF!</v>
      </c>
      <c r="Q53" s="298" t="e">
        <f>SUM('PROSIRENI PLAN 2019.'!#REF!)</f>
        <v>#REF!</v>
      </c>
      <c r="R53" s="290" t="e">
        <f>SUM('PROSIRENI PLAN 2019.'!#REF!)</f>
        <v>#REF!</v>
      </c>
      <c r="S53" s="313" t="e">
        <f t="shared" si="5"/>
        <v>#REF!</v>
      </c>
      <c r="T53" s="205"/>
      <c r="U53" s="221"/>
    </row>
    <row r="54" spans="1:21" s="3" customFormat="1" ht="15.5" thickBot="1" x14ac:dyDescent="0.35">
      <c r="A54" s="107">
        <v>4257</v>
      </c>
      <c r="B54" s="104" t="s">
        <v>97</v>
      </c>
      <c r="C54" s="108"/>
      <c r="D54" s="108"/>
      <c r="E54" s="108"/>
      <c r="F54" s="108"/>
      <c r="G54" s="101"/>
      <c r="H54" s="102"/>
      <c r="P54" s="252" t="e">
        <f>SUM('PROSIRENI PLAN 2019.'!#REF!)</f>
        <v>#REF!</v>
      </c>
      <c r="Q54" s="298" t="e">
        <f>SUM('PROSIRENI PLAN 2019.'!#REF!)</f>
        <v>#REF!</v>
      </c>
      <c r="R54" s="290" t="e">
        <f>SUM('PROSIRENI PLAN 2019.'!#REF!)</f>
        <v>#REF!</v>
      </c>
      <c r="S54" s="313" t="e">
        <f t="shared" si="5"/>
        <v>#REF!</v>
      </c>
      <c r="T54" s="205"/>
      <c r="U54" s="221"/>
    </row>
    <row r="55" spans="1:21" s="111" customFormat="1" ht="15.5" thickBot="1" x14ac:dyDescent="0.35">
      <c r="A55" s="107">
        <v>4258</v>
      </c>
      <c r="B55" s="104" t="s">
        <v>104</v>
      </c>
      <c r="C55" s="108"/>
      <c r="D55" s="108"/>
      <c r="E55" s="108"/>
      <c r="F55" s="108"/>
      <c r="G55" s="109"/>
      <c r="H55" s="110"/>
      <c r="P55" s="252" t="e">
        <f>SUM('PROSIRENI PLAN 2019.'!#REF!)</f>
        <v>#REF!</v>
      </c>
      <c r="Q55" s="298" t="e">
        <f>SUM('PROSIRENI PLAN 2019.'!#REF!)</f>
        <v>#REF!</v>
      </c>
      <c r="R55" s="290" t="e">
        <f>SUM('PROSIRENI PLAN 2019.'!#REF!)</f>
        <v>#REF!</v>
      </c>
      <c r="S55" s="313" t="e">
        <f t="shared" si="5"/>
        <v>#REF!</v>
      </c>
      <c r="T55" s="205"/>
      <c r="U55" s="149"/>
    </row>
    <row r="56" spans="1:21" s="3" customFormat="1" ht="15.5" thickBot="1" x14ac:dyDescent="0.35">
      <c r="A56" s="165">
        <v>4259</v>
      </c>
      <c r="B56" s="104" t="s">
        <v>108</v>
      </c>
      <c r="C56" s="108"/>
      <c r="D56" s="108"/>
      <c r="E56" s="108"/>
      <c r="F56" s="108"/>
      <c r="G56" s="101"/>
      <c r="H56" s="102"/>
      <c r="P56" s="252" t="e">
        <f>SUM('PROSIRENI PLAN 2019.'!#REF!)</f>
        <v>#REF!</v>
      </c>
      <c r="Q56" s="298" t="e">
        <f>SUM('PROSIRENI PLAN 2019.'!#REF!)</f>
        <v>#REF!</v>
      </c>
      <c r="R56" s="290" t="e">
        <f>SUM('PROSIRENI PLAN 2019.'!#REF!)</f>
        <v>#REF!</v>
      </c>
      <c r="S56" s="313" t="e">
        <f t="shared" si="5"/>
        <v>#REF!</v>
      </c>
      <c r="T56" s="205"/>
      <c r="U56" s="221"/>
    </row>
    <row r="57" spans="1:21" s="3" customFormat="1" ht="15.5" thickBot="1" x14ac:dyDescent="0.35">
      <c r="A57" s="169"/>
      <c r="B57" s="27"/>
      <c r="C57" s="27"/>
      <c r="D57" s="27"/>
      <c r="E57" s="27"/>
      <c r="F57" s="27"/>
      <c r="G57" s="101"/>
      <c r="H57" s="102"/>
      <c r="P57" s="229"/>
      <c r="Q57" s="300"/>
      <c r="R57" s="170"/>
      <c r="S57" s="439"/>
      <c r="T57" s="202"/>
    </row>
    <row r="58" spans="1:21" s="8" customFormat="1" ht="15.5" thickBot="1" x14ac:dyDescent="0.35">
      <c r="A58" s="97">
        <v>429</v>
      </c>
      <c r="B58" s="112" t="s">
        <v>114</v>
      </c>
      <c r="C58" s="74"/>
      <c r="D58" s="74"/>
      <c r="E58" s="74"/>
      <c r="F58" s="81"/>
      <c r="G58" s="114"/>
      <c r="H58" s="95"/>
      <c r="P58" s="257" t="e">
        <f>SUM('PROSIRENI PLAN 2019.'!#REF!)</f>
        <v>#REF!</v>
      </c>
      <c r="Q58" s="301">
        <f>SUM(Q59:Q62)</f>
        <v>2157000</v>
      </c>
      <c r="R58" s="301" t="e">
        <f>SUM(R59:R62)</f>
        <v>#REF!</v>
      </c>
      <c r="S58" s="452" t="e">
        <f t="shared" si="5"/>
        <v>#REF!</v>
      </c>
      <c r="T58" s="194"/>
      <c r="U58" s="221"/>
    </row>
    <row r="59" spans="1:21" s="13" customFormat="1" ht="15.5" thickBot="1" x14ac:dyDescent="0.35">
      <c r="A59" s="115">
        <v>4291</v>
      </c>
      <c r="B59" s="106" t="s">
        <v>115</v>
      </c>
      <c r="C59" s="105"/>
      <c r="D59" s="105"/>
      <c r="E59" s="105"/>
      <c r="F59" s="105"/>
      <c r="G59" s="116"/>
      <c r="H59" s="117"/>
      <c r="P59" s="252" t="e">
        <f>SUM('PROSIRENI PLAN 2019.'!#REF!)</f>
        <v>#REF!</v>
      </c>
      <c r="Q59" s="299">
        <v>1824000</v>
      </c>
      <c r="R59" s="291" t="e">
        <f>SUM('PROSIRENI PLAN 2019.'!#REF!)</f>
        <v>#REF!</v>
      </c>
      <c r="S59" s="313" t="e">
        <f t="shared" ref="S59:S61" si="6">R59/Q59*100</f>
        <v>#REF!</v>
      </c>
      <c r="T59" s="206"/>
      <c r="U59" s="221"/>
    </row>
    <row r="60" spans="1:21" s="3" customFormat="1" ht="15.5" thickBot="1" x14ac:dyDescent="0.35">
      <c r="A60" s="107">
        <v>4292</v>
      </c>
      <c r="B60" s="104" t="s">
        <v>116</v>
      </c>
      <c r="C60" s="108"/>
      <c r="D60" s="108"/>
      <c r="E60" s="108"/>
      <c r="F60" s="108"/>
      <c r="G60" s="101"/>
      <c r="H60" s="102"/>
      <c r="P60" s="252" t="e">
        <f>SUM('PROSIRENI PLAN 2019.'!#REF!)</f>
        <v>#REF!</v>
      </c>
      <c r="Q60" s="298">
        <v>270000</v>
      </c>
      <c r="R60" s="290" t="e">
        <f>SUM('PROSIRENI PLAN 2019.'!#REF!)</f>
        <v>#REF!</v>
      </c>
      <c r="S60" s="313" t="e">
        <f t="shared" si="6"/>
        <v>#REF!</v>
      </c>
      <c r="T60" s="205"/>
      <c r="U60" s="221"/>
    </row>
    <row r="61" spans="1:21" s="3" customFormat="1" ht="15.5" thickBot="1" x14ac:dyDescent="0.35">
      <c r="A61" s="107">
        <v>4293</v>
      </c>
      <c r="B61" s="104" t="s">
        <v>152</v>
      </c>
      <c r="C61" s="108"/>
      <c r="D61" s="108"/>
      <c r="E61" s="108"/>
      <c r="F61" s="108"/>
      <c r="G61" s="101"/>
      <c r="H61" s="102"/>
      <c r="P61" s="252" t="e">
        <f>SUM('PROSIRENI PLAN 2019.'!#REF!)</f>
        <v>#REF!</v>
      </c>
      <c r="Q61" s="298">
        <v>63000</v>
      </c>
      <c r="R61" s="290" t="e">
        <f>SUM('PROSIRENI PLAN 2019.'!#REF!)</f>
        <v>#REF!</v>
      </c>
      <c r="S61" s="313" t="e">
        <f t="shared" si="6"/>
        <v>#REF!</v>
      </c>
      <c r="T61" s="205"/>
      <c r="U61" s="221"/>
    </row>
    <row r="62" spans="1:21" s="3" customFormat="1" x14ac:dyDescent="0.3">
      <c r="A62" s="160"/>
      <c r="B62" s="161"/>
      <c r="C62" s="162"/>
      <c r="D62" s="162"/>
      <c r="E62" s="162"/>
      <c r="F62" s="162"/>
      <c r="G62" s="101"/>
      <c r="H62" s="102"/>
      <c r="P62" s="233"/>
      <c r="Q62" s="302"/>
      <c r="R62" s="292"/>
      <c r="S62" s="340"/>
      <c r="T62" s="209"/>
    </row>
    <row r="63" spans="1:21" s="42" customFormat="1" ht="15.5" thickBot="1" x14ac:dyDescent="0.35">
      <c r="A63" s="88">
        <v>42</v>
      </c>
      <c r="B63" s="89" t="s">
        <v>126</v>
      </c>
      <c r="C63" s="90"/>
      <c r="D63" s="90"/>
      <c r="E63" s="90"/>
      <c r="F63" s="90"/>
      <c r="G63" s="91"/>
      <c r="H63" s="135"/>
      <c r="P63" s="234" t="e">
        <f>SUM('PROSIRENI PLAN 2019.'!#REF!)</f>
        <v>#REF!</v>
      </c>
      <c r="Q63" s="289" t="e">
        <f>SUM(Q38+Q40+Q44+Q48+Q58)</f>
        <v>#REF!</v>
      </c>
      <c r="R63" s="277" t="e">
        <f>SUM('PROSIRENI PLAN 2019.'!#REF!)</f>
        <v>#REF!</v>
      </c>
      <c r="S63" s="475" t="e">
        <f t="shared" ref="S63" si="7">R63/Q63*100</f>
        <v>#REF!</v>
      </c>
      <c r="T63" s="219"/>
      <c r="U63" s="221"/>
    </row>
    <row r="64" spans="1:21" s="42" customFormat="1" ht="16" thickTop="1" thickBot="1" x14ac:dyDescent="0.35">
      <c r="A64" s="119"/>
      <c r="B64" s="26"/>
      <c r="C64" s="26"/>
      <c r="D64" s="26"/>
      <c r="E64" s="26"/>
      <c r="F64" s="26"/>
      <c r="G64" s="118"/>
      <c r="H64" s="92"/>
      <c r="P64" s="231"/>
      <c r="Q64" s="255"/>
      <c r="R64" s="65"/>
      <c r="S64" s="476"/>
      <c r="T64" s="210"/>
    </row>
    <row r="65" spans="1:21" s="42" customFormat="1" ht="15.5" thickBot="1" x14ac:dyDescent="0.35">
      <c r="A65" s="150">
        <v>43</v>
      </c>
      <c r="B65" s="151" t="s">
        <v>153</v>
      </c>
      <c r="C65" s="151"/>
      <c r="D65" s="151"/>
      <c r="E65" s="151"/>
      <c r="F65" s="152"/>
      <c r="G65" s="36"/>
      <c r="H65" s="37"/>
      <c r="P65" s="235" t="e">
        <f>SUM('PROSIRENI PLAN 2019.'!#REF!)</f>
        <v>#REF!</v>
      </c>
      <c r="Q65" s="235" t="e">
        <f>SUM('PROSIRENI PLAN 2019.'!#REF!)</f>
        <v>#REF!</v>
      </c>
      <c r="R65" s="483" t="e">
        <f>SUM('PROSIRENI PLAN 2019.'!#REF!)</f>
        <v>#REF!</v>
      </c>
      <c r="S65" s="452" t="e">
        <f>R65/Q65*100</f>
        <v>#REF!</v>
      </c>
      <c r="T65" s="194"/>
      <c r="U65" s="221"/>
    </row>
    <row r="66" spans="1:21" s="42" customFormat="1" ht="15.5" thickBot="1" x14ac:dyDescent="0.35">
      <c r="A66" s="120"/>
      <c r="B66" s="26"/>
      <c r="C66" s="26"/>
      <c r="D66" s="26"/>
      <c r="E66" s="26"/>
      <c r="F66" s="151"/>
      <c r="G66" s="121"/>
      <c r="H66" s="122"/>
      <c r="P66" s="230"/>
      <c r="Q66" s="255"/>
      <c r="R66" s="484"/>
      <c r="S66" s="440"/>
      <c r="T66" s="203"/>
    </row>
    <row r="67" spans="1:21" s="8" customFormat="1" ht="15.5" thickBot="1" x14ac:dyDescent="0.35">
      <c r="A67" s="123">
        <v>44</v>
      </c>
      <c r="B67" s="124" t="s">
        <v>127</v>
      </c>
      <c r="C67" s="124"/>
      <c r="D67" s="124"/>
      <c r="E67" s="124"/>
      <c r="F67" s="124"/>
      <c r="G67" s="126"/>
      <c r="H67" s="127"/>
      <c r="P67" s="230"/>
      <c r="Q67" s="303"/>
      <c r="R67" s="125"/>
      <c r="S67" s="441"/>
      <c r="T67" s="203"/>
    </row>
    <row r="68" spans="1:21" s="8" customFormat="1" x14ac:dyDescent="0.3">
      <c r="A68" s="153">
        <v>443</v>
      </c>
      <c r="B68" s="154" t="s">
        <v>128</v>
      </c>
      <c r="C68" s="154"/>
      <c r="D68" s="154"/>
      <c r="E68" s="154"/>
      <c r="F68" s="154"/>
      <c r="G68" s="85"/>
      <c r="H68" s="86"/>
      <c r="P68" s="236" t="e">
        <f>SUM('PROSIRENI PLAN 2019.'!#REF!)</f>
        <v>#REF!</v>
      </c>
      <c r="Q68" s="304" t="e">
        <f>SUM('PROSIRENI PLAN 2019.'!#REF!)</f>
        <v>#REF!</v>
      </c>
      <c r="R68" s="293" t="e">
        <f>SUM('PROSIRENI PLAN 2019.'!#REF!)</f>
        <v>#REF!</v>
      </c>
      <c r="S68" s="313" t="e">
        <f>R68/Q68*100</f>
        <v>#REF!</v>
      </c>
      <c r="T68" s="215"/>
      <c r="U68" s="221"/>
    </row>
    <row r="69" spans="1:21" s="42" customFormat="1" ht="15.5" thickBot="1" x14ac:dyDescent="0.35">
      <c r="A69" s="88">
        <v>44</v>
      </c>
      <c r="B69" s="90" t="s">
        <v>132</v>
      </c>
      <c r="C69" s="90"/>
      <c r="D69" s="90"/>
      <c r="E69" s="90"/>
      <c r="F69" s="90"/>
      <c r="G69" s="128"/>
      <c r="H69" s="129"/>
      <c r="P69" s="234" t="e">
        <f>SUM('PROSIRENI PLAN 2019.'!#REF!)</f>
        <v>#REF!</v>
      </c>
      <c r="Q69" s="305" t="e">
        <f>SUM(Q68)</f>
        <v>#REF!</v>
      </c>
      <c r="R69" s="294" t="e">
        <f>SUM(R68)</f>
        <v>#REF!</v>
      </c>
      <c r="S69" s="453" t="e">
        <f t="shared" ref="S69" si="8">R69/Q69*100</f>
        <v>#REF!</v>
      </c>
      <c r="T69" s="443"/>
      <c r="U69" s="221"/>
    </row>
    <row r="70" spans="1:21" s="42" customFormat="1" ht="15.5" thickTop="1" x14ac:dyDescent="0.3">
      <c r="A70" s="261"/>
      <c r="B70" s="16"/>
      <c r="C70" s="16"/>
      <c r="D70" s="16"/>
      <c r="E70" s="16"/>
      <c r="F70" s="16"/>
      <c r="G70" s="94"/>
      <c r="H70" s="95"/>
      <c r="P70" s="262"/>
      <c r="Q70" s="184"/>
      <c r="R70" s="184"/>
      <c r="S70" s="184"/>
      <c r="T70" s="8"/>
    </row>
    <row r="71" spans="1:21" s="42" customFormat="1" x14ac:dyDescent="0.3">
      <c r="A71" s="186"/>
      <c r="B71" s="16"/>
      <c r="C71" s="16"/>
      <c r="D71" s="16"/>
      <c r="E71" s="16"/>
      <c r="F71" s="16"/>
      <c r="G71" s="95"/>
      <c r="H71" s="95"/>
      <c r="I71" s="8"/>
      <c r="J71" s="8"/>
      <c r="K71" s="8"/>
      <c r="L71" s="8"/>
      <c r="M71" s="8"/>
      <c r="N71" s="8"/>
      <c r="O71" s="8"/>
      <c r="P71" s="16"/>
      <c r="Q71" s="185"/>
      <c r="R71" s="185"/>
      <c r="S71" s="185"/>
      <c r="T71" s="486"/>
    </row>
    <row r="72" spans="1:21" s="42" customFormat="1" ht="17.5" customHeight="1" x14ac:dyDescent="0.3">
      <c r="A72" s="187"/>
      <c r="B72" s="16"/>
      <c r="C72" s="16"/>
      <c r="D72" s="16"/>
      <c r="E72" s="16"/>
      <c r="F72" s="16"/>
      <c r="G72" s="95"/>
      <c r="H72" s="95"/>
      <c r="I72" s="8"/>
      <c r="J72" s="8"/>
      <c r="K72" s="8"/>
      <c r="L72" s="8"/>
      <c r="M72" s="8"/>
      <c r="N72" s="8"/>
      <c r="O72" s="8"/>
      <c r="P72" s="16"/>
      <c r="Q72" s="185"/>
      <c r="R72" s="185"/>
      <c r="S72" s="185"/>
      <c r="T72" s="8"/>
    </row>
    <row r="73" spans="1:21" s="42" customFormat="1" ht="15.5" thickBot="1" x14ac:dyDescent="0.35">
      <c r="A73" s="272"/>
      <c r="B73" s="26"/>
      <c r="C73" s="26"/>
      <c r="D73" s="26"/>
      <c r="E73" s="26"/>
      <c r="F73" s="26"/>
      <c r="G73" s="174"/>
      <c r="H73" s="175"/>
      <c r="I73" s="176"/>
      <c r="J73" s="176"/>
      <c r="K73" s="176"/>
      <c r="L73" s="176"/>
      <c r="M73" s="176"/>
      <c r="N73" s="176"/>
      <c r="O73" s="176"/>
      <c r="P73" s="26"/>
      <c r="Q73" s="200"/>
      <c r="R73" s="200"/>
      <c r="S73" s="185"/>
      <c r="T73" s="8"/>
    </row>
    <row r="74" spans="1:21" s="42" customFormat="1" ht="15.5" thickBot="1" x14ac:dyDescent="0.35">
      <c r="A74" s="271" t="s">
        <v>0</v>
      </c>
      <c r="B74" s="178"/>
      <c r="C74" s="151"/>
      <c r="D74" s="151" t="s">
        <v>1</v>
      </c>
      <c r="E74" s="151"/>
      <c r="F74" s="151"/>
      <c r="G74" s="179"/>
      <c r="H74" s="180"/>
      <c r="I74" s="181"/>
      <c r="J74" s="181"/>
      <c r="K74" s="181"/>
      <c r="L74" s="181"/>
      <c r="M74" s="181"/>
      <c r="N74" s="181"/>
      <c r="O74" s="181"/>
      <c r="P74" s="230" t="s">
        <v>166</v>
      </c>
      <c r="Q74" s="307" t="s">
        <v>203</v>
      </c>
      <c r="R74" s="182" t="s">
        <v>167</v>
      </c>
      <c r="S74" s="428" t="s">
        <v>168</v>
      </c>
      <c r="T74" s="210"/>
    </row>
    <row r="75" spans="1:21" s="8" customFormat="1" ht="15.5" thickBot="1" x14ac:dyDescent="0.35">
      <c r="A75" s="177">
        <v>45</v>
      </c>
      <c r="B75" s="15" t="s">
        <v>133</v>
      </c>
      <c r="C75" s="15"/>
      <c r="D75" s="15"/>
      <c r="E75" s="15"/>
      <c r="F75" s="81"/>
      <c r="G75" s="85"/>
      <c r="H75" s="86"/>
      <c r="P75" s="245"/>
      <c r="Q75" s="296"/>
      <c r="R75" s="96"/>
      <c r="S75" s="389"/>
      <c r="T75" s="203"/>
    </row>
    <row r="76" spans="1:21" s="13" customFormat="1" x14ac:dyDescent="0.3">
      <c r="A76" s="155">
        <v>451</v>
      </c>
      <c r="B76" s="156" t="s">
        <v>134</v>
      </c>
      <c r="C76" s="156"/>
      <c r="D76" s="156"/>
      <c r="E76" s="156"/>
      <c r="F76" s="156"/>
      <c r="G76" s="157"/>
      <c r="H76" s="158"/>
      <c r="P76" s="253" t="e">
        <f>SUM('PROSIRENI PLAN 2019.'!#REF!)</f>
        <v>#REF!</v>
      </c>
      <c r="Q76" s="288" t="e">
        <f>SUM('PROSIRENI PLAN 2019.'!#REF!)</f>
        <v>#REF!</v>
      </c>
      <c r="R76" s="276" t="e">
        <f>SUM('PROSIRENI PLAN 2019.'!#REF!)</f>
        <v>#REF!</v>
      </c>
      <c r="S76" s="313" t="e">
        <f>R76/Q76*100</f>
        <v>#REF!</v>
      </c>
      <c r="T76" s="216"/>
      <c r="U76" s="149"/>
    </row>
    <row r="77" spans="1:21" s="42" customFormat="1" ht="15.5" thickBot="1" x14ac:dyDescent="0.35">
      <c r="A77" s="88">
        <v>45</v>
      </c>
      <c r="B77" s="89" t="s">
        <v>137</v>
      </c>
      <c r="C77" s="90"/>
      <c r="D77" s="90"/>
      <c r="E77" s="90"/>
      <c r="F77" s="90"/>
      <c r="G77" s="128"/>
      <c r="H77" s="129"/>
      <c r="P77" s="237" t="e">
        <f>SUM('PROSIRENI PLAN 2019.'!#REF!)</f>
        <v>#REF!</v>
      </c>
      <c r="Q77" s="305" t="e">
        <f>SUM(Q76)</f>
        <v>#REF!</v>
      </c>
      <c r="R77" s="294" t="e">
        <f>SUM(R76)</f>
        <v>#REF!</v>
      </c>
      <c r="S77" s="474" t="e">
        <f t="shared" ref="S77" si="9">R77/Q77*100</f>
        <v>#REF!</v>
      </c>
      <c r="T77" s="220"/>
      <c r="U77" s="149"/>
    </row>
    <row r="78" spans="1:21" s="42" customFormat="1" ht="16" thickTop="1" thickBot="1" x14ac:dyDescent="0.35">
      <c r="A78" s="183"/>
      <c r="B78" s="16"/>
      <c r="C78" s="16"/>
      <c r="D78" s="16"/>
      <c r="E78" s="16"/>
      <c r="F78" s="44"/>
      <c r="G78" s="114"/>
      <c r="H78" s="136"/>
      <c r="P78" s="254"/>
      <c r="Q78" s="301"/>
      <c r="R78" s="113"/>
      <c r="S78" s="320"/>
      <c r="T78" s="210"/>
    </row>
    <row r="79" spans="1:21" s="8" customFormat="1" ht="15.5" thickBot="1" x14ac:dyDescent="0.35">
      <c r="A79" s="130">
        <v>46</v>
      </c>
      <c r="B79" s="87" t="s">
        <v>138</v>
      </c>
      <c r="C79" s="87"/>
      <c r="D79" s="87"/>
      <c r="E79" s="87"/>
      <c r="F79" s="80"/>
      <c r="G79" s="85"/>
      <c r="H79" s="86"/>
      <c r="P79" s="248"/>
      <c r="Q79" s="296"/>
      <c r="R79" s="96"/>
      <c r="S79" s="389"/>
      <c r="T79" s="203"/>
    </row>
    <row r="80" spans="1:21" s="13" customFormat="1" ht="15.5" thickBot="1" x14ac:dyDescent="0.35">
      <c r="A80" s="155">
        <v>461</v>
      </c>
      <c r="B80" s="159" t="s">
        <v>139</v>
      </c>
      <c r="C80" s="156"/>
      <c r="D80" s="156"/>
      <c r="E80" s="156"/>
      <c r="F80" s="156"/>
      <c r="G80" s="157"/>
      <c r="H80" s="158"/>
      <c r="P80" s="252" t="e">
        <f>SUM('PROSIRENI PLAN 2019.'!#REF!)</f>
        <v>#REF!</v>
      </c>
      <c r="Q80" s="288">
        <v>4707.8500000000004</v>
      </c>
      <c r="R80" s="276" t="e">
        <f>SUM('PROSIRENI PLAN 2019.'!#REF!)</f>
        <v>#REF!</v>
      </c>
      <c r="S80" s="313"/>
      <c r="T80" s="206"/>
      <c r="U80" s="221"/>
    </row>
    <row r="81" spans="1:21" s="13" customFormat="1" ht="15.5" thickBot="1" x14ac:dyDescent="0.35">
      <c r="A81" s="155">
        <v>462</v>
      </c>
      <c r="B81" s="159" t="s">
        <v>143</v>
      </c>
      <c r="C81" s="156"/>
      <c r="D81" s="156"/>
      <c r="E81" s="156"/>
      <c r="F81" s="156"/>
      <c r="G81" s="157"/>
      <c r="H81" s="158"/>
      <c r="P81" s="252" t="e">
        <f>SUM('PROSIRENI PLAN 2019.'!#REF!)</f>
        <v>#REF!</v>
      </c>
      <c r="Q81" s="288" t="e">
        <f>SUM('PROSIRENI PLAN 2019.'!#REF!)</f>
        <v>#REF!</v>
      </c>
      <c r="R81" s="276" t="e">
        <f>SUM('PROSIRENI PLAN 2019.'!#REF!)</f>
        <v>#REF!</v>
      </c>
      <c r="S81" s="313" t="e">
        <f t="shared" ref="S81:S83" si="10">R81/Q81*100</f>
        <v>#REF!</v>
      </c>
      <c r="T81" s="206"/>
      <c r="U81" s="221"/>
    </row>
    <row r="82" spans="1:21" s="13" customFormat="1" ht="15.5" thickBot="1" x14ac:dyDescent="0.35">
      <c r="A82" s="171"/>
      <c r="B82" s="172"/>
      <c r="C82" s="173"/>
      <c r="D82" s="173"/>
      <c r="E82" s="173"/>
      <c r="F82" s="173"/>
      <c r="G82" s="157"/>
      <c r="H82" s="158"/>
      <c r="P82" s="252" t="e">
        <f>SUM('PROSIRENI PLAN 2019.'!#REF!)</f>
        <v>#REF!</v>
      </c>
      <c r="Q82" s="308"/>
      <c r="R82" s="306"/>
      <c r="S82" s="313"/>
      <c r="T82" s="206"/>
      <c r="U82" s="221"/>
    </row>
    <row r="83" spans="1:21" s="13" customFormat="1" ht="15.5" thickBot="1" x14ac:dyDescent="0.35">
      <c r="A83" s="171">
        <v>463</v>
      </c>
      <c r="B83" s="172" t="s">
        <v>202</v>
      </c>
      <c r="C83" s="173"/>
      <c r="D83" s="173"/>
      <c r="E83" s="173"/>
      <c r="F83" s="173"/>
      <c r="G83" s="157"/>
      <c r="H83" s="158"/>
      <c r="P83" s="258"/>
      <c r="Q83" s="308">
        <v>250000</v>
      </c>
      <c r="R83" s="306">
        <v>216361.8</v>
      </c>
      <c r="S83" s="313">
        <f t="shared" si="10"/>
        <v>86.544719999999998</v>
      </c>
      <c r="T83" s="207"/>
    </row>
    <row r="84" spans="1:21" s="13" customFormat="1" ht="15.5" thickBot="1" x14ac:dyDescent="0.35">
      <c r="A84" s="268"/>
      <c r="B84" s="141"/>
      <c r="C84" s="141"/>
      <c r="D84" s="141"/>
      <c r="E84" s="141"/>
      <c r="F84" s="141"/>
      <c r="G84" s="141"/>
      <c r="H84" s="142"/>
      <c r="I84" s="142">
        <v>330316.95</v>
      </c>
      <c r="J84" s="269"/>
      <c r="K84" s="269"/>
      <c r="L84" s="269"/>
      <c r="M84" s="269"/>
      <c r="N84" s="269"/>
      <c r="O84" s="269"/>
      <c r="P84" s="270" t="e">
        <f>SUM('PROSIRENI PLAN 2019.'!#REF!)</f>
        <v>#REF!</v>
      </c>
      <c r="Q84" s="309"/>
      <c r="R84" s="455"/>
      <c r="S84" s="458"/>
      <c r="T84" s="207"/>
    </row>
    <row r="85" spans="1:21" s="13" customFormat="1" ht="15.5" thickBot="1" x14ac:dyDescent="0.35">
      <c r="A85" s="188">
        <v>46</v>
      </c>
      <c r="B85" s="189" t="s">
        <v>146</v>
      </c>
      <c r="C85" s="190"/>
      <c r="D85" s="190"/>
      <c r="E85" s="190"/>
      <c r="F85" s="190"/>
      <c r="G85" s="128"/>
      <c r="H85" s="129"/>
      <c r="I85" s="42"/>
      <c r="J85" s="42"/>
      <c r="K85" s="42"/>
      <c r="L85" s="42"/>
      <c r="M85" s="42"/>
      <c r="N85" s="42"/>
      <c r="O85" s="42"/>
      <c r="P85" s="263" t="e">
        <f>SUM('PROSIRENI PLAN 2019.'!#REF!)</f>
        <v>#REF!</v>
      </c>
      <c r="Q85" s="310" t="e">
        <f>SUM(Q80:Q83)</f>
        <v>#REF!</v>
      </c>
      <c r="R85" s="457" t="e">
        <f>SUM('PROSIRENI PLAN 2019.'!#REF!)</f>
        <v>#REF!</v>
      </c>
      <c r="S85" s="464" t="e">
        <f t="shared" ref="S85" si="11">R85/Q85*100</f>
        <v>#REF!</v>
      </c>
      <c r="T85" s="206"/>
      <c r="U85" s="221"/>
    </row>
    <row r="86" spans="1:21" s="13" customFormat="1" ht="16" thickTop="1" thickBot="1" x14ac:dyDescent="0.35">
      <c r="A86" s="223"/>
      <c r="B86" s="16"/>
      <c r="C86" s="16"/>
      <c r="D86" s="16"/>
      <c r="E86" s="16"/>
      <c r="F86" s="16"/>
      <c r="G86" s="94"/>
      <c r="H86" s="95"/>
      <c r="I86" s="42"/>
      <c r="J86" s="42"/>
      <c r="K86" s="42"/>
      <c r="L86" s="42"/>
      <c r="M86" s="42"/>
      <c r="N86" s="42"/>
      <c r="O86" s="42"/>
      <c r="P86" s="238"/>
      <c r="Q86" s="311"/>
      <c r="R86" s="131"/>
      <c r="S86" s="478"/>
      <c r="T86" s="206"/>
      <c r="U86" s="221"/>
    </row>
    <row r="87" spans="1:21" s="13" customFormat="1" x14ac:dyDescent="0.3">
      <c r="A87" s="260">
        <v>47</v>
      </c>
      <c r="B87" s="34" t="s">
        <v>163</v>
      </c>
      <c r="C87" s="34"/>
      <c r="D87" s="34"/>
      <c r="E87" s="34"/>
      <c r="F87" s="34"/>
      <c r="G87" s="98"/>
      <c r="H87" s="192"/>
      <c r="I87" s="9"/>
      <c r="J87" s="9"/>
      <c r="K87" s="9"/>
      <c r="L87" s="9"/>
      <c r="M87" s="9"/>
      <c r="N87" s="9"/>
      <c r="O87" s="9"/>
      <c r="P87" s="256" t="e">
        <f>SUM('PROSIRENI PLAN 2019.'!#REF!)</f>
        <v>#REF!</v>
      </c>
      <c r="Q87" s="297" t="e">
        <f>SUM('PROSIRENI PLAN 2019.'!#REF!)</f>
        <v>#REF!</v>
      </c>
      <c r="R87" s="454" t="e">
        <f>SUM('PROSIRENI PLAN 2019.'!#REF!)</f>
        <v>#REF!</v>
      </c>
      <c r="S87" s="452" t="e">
        <f t="shared" ref="S87" si="12">R87/Q87*100</f>
        <v>#REF!</v>
      </c>
      <c r="T87" s="216"/>
      <c r="U87" s="149"/>
    </row>
    <row r="88" spans="1:21" s="42" customFormat="1" ht="15.5" thickBot="1" x14ac:dyDescent="0.35">
      <c r="A88" s="120"/>
      <c r="B88" s="16"/>
      <c r="C88" s="16"/>
      <c r="D88" s="346"/>
      <c r="E88" s="16"/>
      <c r="F88" s="16"/>
      <c r="G88" s="264"/>
      <c r="H88" s="265"/>
      <c r="I88" s="266"/>
      <c r="J88" s="266"/>
      <c r="K88" s="266"/>
      <c r="L88" s="266"/>
      <c r="M88" s="266"/>
      <c r="N88" s="266"/>
      <c r="O88" s="266"/>
      <c r="P88" s="267"/>
      <c r="Q88" s="459"/>
      <c r="R88" s="460"/>
      <c r="S88" s="461"/>
      <c r="T88" s="219"/>
      <c r="U88" s="221"/>
    </row>
    <row r="89" spans="1:21" s="42" customFormat="1" ht="15.5" thickBot="1" x14ac:dyDescent="0.35">
      <c r="A89" s="462">
        <v>4</v>
      </c>
      <c r="B89" s="417" t="s">
        <v>147</v>
      </c>
      <c r="C89" s="417"/>
      <c r="D89" s="456"/>
      <c r="E89" s="418"/>
      <c r="F89" s="418"/>
      <c r="G89" s="132"/>
      <c r="H89" s="133"/>
      <c r="P89" s="419" t="e">
        <f>SUM('PROSIRENI PLAN 2019.'!#REF!)</f>
        <v>#REF!</v>
      </c>
      <c r="Q89" s="420" t="e">
        <f>SUM('PROSIRENI PLAN 2019.'!#REF!)</f>
        <v>#REF!</v>
      </c>
      <c r="R89" s="463" t="e">
        <f>SUM(R35+R63+R65+R69+R77+R85+R87)</f>
        <v>#REF!</v>
      </c>
      <c r="S89" s="464" t="e">
        <f t="shared" ref="S89" si="13">R89/Q89*100</f>
        <v>#REF!</v>
      </c>
      <c r="T89" s="224"/>
      <c r="U89" s="221"/>
    </row>
    <row r="90" spans="1:21" s="42" customFormat="1" ht="15.5" thickBot="1" x14ac:dyDescent="0.35">
      <c r="A90" s="465"/>
      <c r="B90" s="644"/>
      <c r="C90" s="645"/>
      <c r="D90" s="645"/>
      <c r="E90" s="645"/>
      <c r="F90" s="646"/>
      <c r="G90" s="422"/>
      <c r="H90" s="422"/>
      <c r="I90" s="422"/>
      <c r="J90" s="422"/>
      <c r="K90" s="421"/>
      <c r="L90" s="421"/>
      <c r="M90" s="421"/>
      <c r="N90" s="421"/>
      <c r="O90" s="421"/>
      <c r="P90" s="423"/>
      <c r="Q90" s="466"/>
      <c r="R90" s="467"/>
      <c r="S90" s="468"/>
      <c r="T90" s="224"/>
      <c r="U90" s="221"/>
    </row>
    <row r="91" spans="1:21" s="42" customFormat="1" ht="18" thickBot="1" x14ac:dyDescent="0.4">
      <c r="A91" s="469"/>
      <c r="B91" s="642" t="s">
        <v>183</v>
      </c>
      <c r="C91" s="642"/>
      <c r="D91" s="642"/>
      <c r="E91" s="642"/>
      <c r="F91" s="642"/>
      <c r="G91" s="643"/>
      <c r="H91" s="415"/>
      <c r="I91" s="415"/>
      <c r="J91" s="415"/>
      <c r="K91" s="424" t="e">
        <f>SUM(#REF!-K89)</f>
        <v>#REF!</v>
      </c>
      <c r="L91" s="425"/>
      <c r="M91" s="425"/>
      <c r="N91" s="425"/>
      <c r="O91" s="425"/>
      <c r="P91" s="426"/>
      <c r="Q91" s="470"/>
      <c r="R91" s="472" t="e">
        <f>SUM(R27-R89)</f>
        <v>#REF!</v>
      </c>
      <c r="S91" s="473"/>
      <c r="T91" s="212"/>
    </row>
    <row r="92" spans="1:21" s="42" customFormat="1" ht="18" thickBot="1" x14ac:dyDescent="0.4">
      <c r="A92" s="312"/>
      <c r="B92" s="16" t="s">
        <v>148</v>
      </c>
      <c r="C92" s="16"/>
      <c r="D92" s="16"/>
      <c r="E92" s="21"/>
      <c r="F92" s="21"/>
      <c r="G92" s="21"/>
      <c r="H92" s="19"/>
      <c r="I92" s="19"/>
      <c r="J92" s="19"/>
      <c r="K92" s="19"/>
      <c r="L92" s="19"/>
      <c r="M92" s="19"/>
      <c r="N92" s="19"/>
      <c r="O92" s="19"/>
      <c r="P92" s="226"/>
      <c r="Q92" s="471"/>
      <c r="R92" s="471"/>
      <c r="S92" s="471"/>
      <c r="T92" s="442"/>
      <c r="U92" s="221"/>
    </row>
    <row r="93" spans="1:21" s="8" customFormat="1" ht="18" thickTop="1" x14ac:dyDescent="0.35">
      <c r="A93" s="312"/>
      <c r="B93" s="16"/>
      <c r="C93" s="16"/>
      <c r="D93" s="16"/>
      <c r="E93" s="21"/>
      <c r="F93" s="21"/>
      <c r="G93" s="21"/>
      <c r="H93" s="19"/>
      <c r="I93" s="19"/>
      <c r="J93" s="19"/>
      <c r="K93" s="19"/>
      <c r="L93" s="19"/>
      <c r="M93" s="19"/>
      <c r="N93" s="19"/>
      <c r="O93" s="19"/>
      <c r="P93" s="226"/>
      <c r="Q93" s="3"/>
      <c r="R93" s="3"/>
      <c r="S93" s="3"/>
      <c r="T93" s="37"/>
    </row>
    <row r="94" spans="1:21" ht="30" customHeight="1" x14ac:dyDescent="0.35">
      <c r="A94" s="312"/>
      <c r="B94" s="15" t="s">
        <v>204</v>
      </c>
      <c r="C94" s="15"/>
      <c r="D94" s="15"/>
      <c r="E94" s="15"/>
      <c r="F94" s="15"/>
      <c r="G94" s="396"/>
      <c r="Q94" s="3"/>
      <c r="R94" s="3"/>
      <c r="S94" s="3"/>
    </row>
    <row r="95" spans="1:21" ht="30" customHeight="1" x14ac:dyDescent="0.35">
      <c r="A95" s="312"/>
      <c r="B95" s="15" t="s">
        <v>205</v>
      </c>
      <c r="C95" s="15"/>
      <c r="D95" s="15"/>
      <c r="E95" s="15"/>
      <c r="F95" s="15"/>
      <c r="G95" s="396"/>
      <c r="Q95" s="3"/>
      <c r="R95" s="3"/>
      <c r="S95" s="3"/>
    </row>
    <row r="96" spans="1:21" ht="30" customHeight="1" x14ac:dyDescent="0.35">
      <c r="A96" s="312"/>
      <c r="B96" s="15" t="s">
        <v>206</v>
      </c>
      <c r="C96" s="15"/>
      <c r="D96" s="15"/>
      <c r="E96" s="15"/>
      <c r="F96" s="15"/>
      <c r="G96" s="396"/>
      <c r="Q96" s="3"/>
      <c r="R96" s="3"/>
      <c r="S96" s="3"/>
    </row>
    <row r="97" spans="1:19" ht="18.649999999999999" customHeight="1" x14ac:dyDescent="0.3">
      <c r="A97" s="3"/>
      <c r="B97" s="15" t="s">
        <v>162</v>
      </c>
      <c r="C97" s="15"/>
      <c r="D97" s="15"/>
      <c r="E97" s="15"/>
      <c r="F97" s="15"/>
      <c r="G97" s="396"/>
      <c r="Q97" s="3"/>
      <c r="R97" s="3"/>
      <c r="S97" s="3"/>
    </row>
    <row r="98" spans="1:19" ht="18.649999999999999" customHeight="1" x14ac:dyDescent="0.3">
      <c r="A98" s="3"/>
      <c r="B98" s="15" t="s">
        <v>207</v>
      </c>
      <c r="C98" s="15"/>
      <c r="D98" s="15"/>
      <c r="E98" s="15"/>
      <c r="F98" s="15"/>
      <c r="G98" s="396"/>
      <c r="Q98" s="3"/>
      <c r="R98" s="3"/>
      <c r="S98" s="3"/>
    </row>
    <row r="99" spans="1:19" ht="12" customHeight="1" x14ac:dyDescent="0.3">
      <c r="A99" s="3"/>
      <c r="B99" s="15" t="s">
        <v>208</v>
      </c>
      <c r="C99" s="15"/>
      <c r="D99" s="15"/>
      <c r="E99" s="15"/>
      <c r="F99" s="15"/>
      <c r="G99" s="396"/>
      <c r="Q99" s="3"/>
      <c r="R99" s="3"/>
      <c r="S99" s="3"/>
    </row>
    <row r="100" spans="1:19" x14ac:dyDescent="0.3">
      <c r="A100" s="19"/>
      <c r="B100" s="397"/>
      <c r="C100" s="15"/>
      <c r="D100" s="15"/>
      <c r="E100" s="15"/>
      <c r="F100" s="15"/>
      <c r="G100" s="15"/>
    </row>
    <row r="101" spans="1:19" x14ac:dyDescent="0.3">
      <c r="A101" s="19"/>
      <c r="B101" s="397"/>
      <c r="C101" s="15"/>
      <c r="D101" s="15"/>
      <c r="E101" s="15"/>
      <c r="F101" s="15"/>
      <c r="G101" s="15"/>
    </row>
    <row r="102" spans="1:19" x14ac:dyDescent="0.3">
      <c r="A102" s="19"/>
      <c r="B102" s="397"/>
      <c r="C102" s="15"/>
      <c r="D102" s="15"/>
      <c r="E102" s="15"/>
      <c r="F102" s="15"/>
      <c r="G102" s="15"/>
    </row>
    <row r="103" spans="1:19" x14ac:dyDescent="0.3">
      <c r="B103" s="397"/>
      <c r="C103" s="15"/>
      <c r="D103" s="15"/>
      <c r="E103" s="15"/>
      <c r="F103" s="15"/>
      <c r="G103" s="15"/>
      <c r="Q103" s="3"/>
      <c r="R103" s="3"/>
      <c r="S103" s="3"/>
    </row>
    <row r="104" spans="1:19" x14ac:dyDescent="0.3">
      <c r="B104" s="397"/>
      <c r="C104" s="15"/>
      <c r="D104" s="15"/>
      <c r="E104" s="15"/>
      <c r="F104" s="15"/>
      <c r="G104" s="15"/>
      <c r="Q104" s="3"/>
      <c r="R104" s="3"/>
      <c r="S104" s="3"/>
    </row>
    <row r="105" spans="1:19" x14ac:dyDescent="0.3">
      <c r="B105" s="397"/>
      <c r="C105" s="15"/>
      <c r="D105" s="15"/>
      <c r="E105" s="15"/>
      <c r="F105" s="15"/>
      <c r="G105" s="15"/>
      <c r="Q105" s="3"/>
      <c r="R105" s="3"/>
      <c r="S105" s="3"/>
    </row>
    <row r="106" spans="1:19" x14ac:dyDescent="0.3">
      <c r="B106" s="16"/>
      <c r="C106" s="16"/>
      <c r="D106" s="16"/>
      <c r="E106" s="16"/>
      <c r="F106" s="16"/>
      <c r="G106" s="185"/>
      <c r="Q106" s="3"/>
      <c r="R106" s="3"/>
      <c r="S106" s="3"/>
    </row>
    <row r="107" spans="1:19" x14ac:dyDescent="0.3">
      <c r="B107" s="398"/>
      <c r="C107" s="398"/>
      <c r="D107" s="398"/>
      <c r="E107" s="398"/>
      <c r="F107" s="398"/>
      <c r="G107" s="398"/>
      <c r="Q107" s="3"/>
      <c r="R107" s="3"/>
      <c r="S107" s="3"/>
    </row>
    <row r="108" spans="1:19" x14ac:dyDescent="0.3">
      <c r="Q108" s="3"/>
      <c r="R108" s="3"/>
      <c r="S108" s="3"/>
    </row>
    <row r="109" spans="1:19" x14ac:dyDescent="0.3">
      <c r="Q109" s="3"/>
      <c r="R109" s="3"/>
      <c r="S109" s="3"/>
    </row>
  </sheetData>
  <mergeCells count="5">
    <mergeCell ref="B91:G91"/>
    <mergeCell ref="B90:F90"/>
    <mergeCell ref="A2:S2"/>
    <mergeCell ref="A4:S4"/>
    <mergeCell ref="A5:S5"/>
  </mergeCells>
  <phoneticPr fontId="9" type="noConversion"/>
  <pageMargins left="0.75" right="0.75" top="1" bottom="1" header="0.5" footer="0.5"/>
  <pageSetup paperSize="9" scale="58" orientation="portrait" r:id="rId1"/>
  <headerFooter alignWithMargins="0"/>
  <rowBreaks count="1" manualBreakCount="1">
    <brk id="72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C20"/>
  <sheetViews>
    <sheetView workbookViewId="0">
      <selection activeCell="C20" sqref="C20"/>
    </sheetView>
  </sheetViews>
  <sheetFormatPr defaultRowHeight="12.5" x14ac:dyDescent="0.25"/>
  <cols>
    <col min="3" max="3" width="9.81640625" bestFit="1" customWidth="1"/>
  </cols>
  <sheetData>
    <row r="1" spans="3:3" ht="13" thickBot="1" x14ac:dyDescent="0.3"/>
    <row r="2" spans="3:3" ht="13" thickBot="1" x14ac:dyDescent="0.3">
      <c r="C2" s="195">
        <v>6150</v>
      </c>
    </row>
    <row r="3" spans="3:3" ht="13" thickBot="1" x14ac:dyDescent="0.3">
      <c r="C3" s="196">
        <v>26250</v>
      </c>
    </row>
    <row r="4" spans="3:3" ht="13" thickBot="1" x14ac:dyDescent="0.3">
      <c r="C4" s="196">
        <v>6200</v>
      </c>
    </row>
    <row r="5" spans="3:3" ht="13" thickBot="1" x14ac:dyDescent="0.3">
      <c r="C5" s="196">
        <v>31486.77</v>
      </c>
    </row>
    <row r="6" spans="3:3" ht="13" thickBot="1" x14ac:dyDescent="0.3">
      <c r="C6" s="196">
        <v>12500</v>
      </c>
    </row>
    <row r="7" spans="3:3" ht="13" thickBot="1" x14ac:dyDescent="0.3">
      <c r="C7" s="196">
        <v>35000</v>
      </c>
    </row>
    <row r="8" spans="3:3" ht="13" thickBot="1" x14ac:dyDescent="0.3">
      <c r="C8" s="196">
        <v>56250</v>
      </c>
    </row>
    <row r="9" spans="3:3" ht="13" thickBot="1" x14ac:dyDescent="0.3">
      <c r="C9" s="196">
        <v>8000</v>
      </c>
    </row>
    <row r="10" spans="3:3" ht="13" thickBot="1" x14ac:dyDescent="0.3">
      <c r="C10" s="196">
        <v>72637</v>
      </c>
    </row>
    <row r="11" spans="3:3" ht="13" thickBot="1" x14ac:dyDescent="0.3">
      <c r="C11" s="196">
        <v>4386</v>
      </c>
    </row>
    <row r="12" spans="3:3" ht="13" thickBot="1" x14ac:dyDescent="0.3">
      <c r="C12" s="196">
        <v>13225.8</v>
      </c>
    </row>
    <row r="13" spans="3:3" ht="13" thickBot="1" x14ac:dyDescent="0.3">
      <c r="C13" s="196">
        <v>2130</v>
      </c>
    </row>
    <row r="14" spans="3:3" x14ac:dyDescent="0.25">
      <c r="C14" s="197">
        <v>30000</v>
      </c>
    </row>
    <row r="15" spans="3:3" x14ac:dyDescent="0.25">
      <c r="C15" s="197">
        <v>31500</v>
      </c>
    </row>
    <row r="16" spans="3:3" ht="13" thickBot="1" x14ac:dyDescent="0.3">
      <c r="C16" s="198"/>
    </row>
    <row r="17" spans="3:3" ht="13" thickBot="1" x14ac:dyDescent="0.3">
      <c r="C17" s="196">
        <v>10700</v>
      </c>
    </row>
    <row r="18" spans="3:3" ht="13" thickBot="1" x14ac:dyDescent="0.3">
      <c r="C18" s="196">
        <v>6720</v>
      </c>
    </row>
    <row r="19" spans="3:3" ht="13" thickBot="1" x14ac:dyDescent="0.3">
      <c r="C19" s="196">
        <v>17192</v>
      </c>
    </row>
    <row r="20" spans="3:3" x14ac:dyDescent="0.25">
      <c r="C20" s="17">
        <f>SUM(C2:C19)</f>
        <v>370327.57</v>
      </c>
    </row>
  </sheetData>
  <phoneticPr fontId="9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PROSIRENI PLAN 2019.</vt:lpstr>
      <vt:lpstr>SKRACENI PLAN 2019.</vt:lpstr>
      <vt:lpstr>Sheet3</vt:lpstr>
      <vt:lpstr>'PROSIRENI PLAN 2019.'!Print_Area</vt:lpstr>
      <vt:lpstr>'SKRACENI PLAN 2019.'!Print_Area</vt:lpstr>
    </vt:vector>
  </TitlesOfParts>
  <Company>komora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vlasta</cp:lastModifiedBy>
  <cp:lastPrinted>2019-11-21T13:27:50Z</cp:lastPrinted>
  <dcterms:created xsi:type="dcterms:W3CDTF">2011-11-24T13:30:45Z</dcterms:created>
  <dcterms:modified xsi:type="dcterms:W3CDTF">2019-11-21T13:28:07Z</dcterms:modified>
</cp:coreProperties>
</file>