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lasta\Documents\GRADEVINARI UPRAVNI ODBOR 2018_2022\33_UO_2022\"/>
    </mc:Choice>
  </mc:AlternateContent>
  <xr:revisionPtr revIDLastSave="0" documentId="13_ncr:1_{7A1137DC-8E5F-44A4-BAD9-F463BBBECB5A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Plan 2023" sheetId="1" r:id="rId1"/>
    <sheet name="Sheet3" sheetId="3" r:id="rId2"/>
  </sheets>
  <definedNames>
    <definedName name="_xlnm.Print_Area" localSheetId="0">'Plan 2023'!$A$1:$K$261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28" i="1" l="1"/>
  <c r="I228" i="1"/>
  <c r="I203" i="1"/>
  <c r="J203" i="1"/>
  <c r="I208" i="1"/>
  <c r="K128" i="1"/>
  <c r="K127" i="1"/>
  <c r="K90" i="1" l="1"/>
  <c r="K214" i="1"/>
  <c r="K215" i="1"/>
  <c r="K216" i="1"/>
  <c r="K217" i="1"/>
  <c r="K218" i="1"/>
  <c r="K226" i="1"/>
  <c r="K230" i="1"/>
  <c r="K231" i="1"/>
  <c r="K232" i="1"/>
  <c r="K233" i="1"/>
  <c r="K234" i="1"/>
  <c r="K235" i="1"/>
  <c r="K236" i="1"/>
  <c r="K238" i="1"/>
  <c r="K213" i="1"/>
  <c r="K142" i="1"/>
  <c r="K146" i="1"/>
  <c r="K147" i="1"/>
  <c r="K148" i="1"/>
  <c r="K149" i="1"/>
  <c r="K150" i="1"/>
  <c r="K152" i="1"/>
  <c r="K154" i="1"/>
  <c r="K155" i="1"/>
  <c r="K156" i="1"/>
  <c r="K157" i="1"/>
  <c r="K160" i="1"/>
  <c r="K161" i="1"/>
  <c r="K162" i="1"/>
  <c r="K163" i="1"/>
  <c r="K166" i="1"/>
  <c r="K167" i="1"/>
  <c r="K168" i="1"/>
  <c r="K169" i="1"/>
  <c r="K170" i="1"/>
  <c r="K171" i="1"/>
  <c r="K172" i="1"/>
  <c r="K173" i="1"/>
  <c r="K174" i="1"/>
  <c r="K175" i="1"/>
  <c r="K176" i="1"/>
  <c r="K181" i="1"/>
  <c r="K182" i="1"/>
  <c r="K185" i="1"/>
  <c r="K186" i="1"/>
  <c r="K187" i="1"/>
  <c r="K190" i="1"/>
  <c r="K191" i="1"/>
  <c r="K192" i="1"/>
  <c r="K193" i="1"/>
  <c r="K194" i="1"/>
  <c r="K195" i="1"/>
  <c r="K200" i="1"/>
  <c r="K206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91" i="1"/>
  <c r="K96" i="1"/>
  <c r="K97" i="1"/>
  <c r="K98" i="1"/>
  <c r="K99" i="1"/>
  <c r="K102" i="1"/>
  <c r="K103" i="1"/>
  <c r="K105" i="1"/>
  <c r="K106" i="1"/>
  <c r="K111" i="1"/>
  <c r="K112" i="1"/>
  <c r="K113" i="1"/>
  <c r="K114" i="1"/>
  <c r="K115" i="1"/>
  <c r="K118" i="1"/>
  <c r="K119" i="1"/>
  <c r="K120" i="1"/>
  <c r="K121" i="1"/>
  <c r="K125" i="1"/>
  <c r="K131" i="1"/>
  <c r="K132" i="1"/>
  <c r="K134" i="1"/>
  <c r="K136" i="1"/>
  <c r="K137" i="1"/>
  <c r="K12" i="1"/>
  <c r="K17" i="1"/>
  <c r="K18" i="1"/>
  <c r="K24" i="1"/>
  <c r="K29" i="1"/>
  <c r="K37" i="1"/>
  <c r="K42" i="1"/>
  <c r="K43" i="1"/>
  <c r="K46" i="1"/>
  <c r="K52" i="1"/>
  <c r="K53" i="1"/>
  <c r="K54" i="1"/>
  <c r="K55" i="1"/>
  <c r="K56" i="1"/>
  <c r="K57" i="1"/>
  <c r="K58" i="1"/>
  <c r="K59" i="1"/>
  <c r="K60" i="1"/>
  <c r="K61" i="1"/>
  <c r="K11" i="1"/>
  <c r="J223" i="1"/>
  <c r="J220" i="1"/>
  <c r="K220" i="1" s="1"/>
  <c r="J208" i="1"/>
  <c r="K208" i="1" s="1"/>
  <c r="J189" i="1"/>
  <c r="J184" i="1"/>
  <c r="J165" i="1"/>
  <c r="K165" i="1" s="1"/>
  <c r="J159" i="1"/>
  <c r="K159" i="1" s="1"/>
  <c r="J144" i="1"/>
  <c r="K144" i="1" s="1"/>
  <c r="J141" i="1"/>
  <c r="K141" i="1" s="1"/>
  <c r="J123" i="1"/>
  <c r="K123" i="1" s="1"/>
  <c r="J130" i="1"/>
  <c r="K130" i="1" s="1"/>
  <c r="J117" i="1"/>
  <c r="K117" i="1" s="1"/>
  <c r="J110" i="1"/>
  <c r="K110" i="1" s="1"/>
  <c r="J101" i="1"/>
  <c r="K101" i="1" s="1"/>
  <c r="J95" i="1"/>
  <c r="K95" i="1" s="1"/>
  <c r="J89" i="1"/>
  <c r="K89" i="1" s="1"/>
  <c r="J67" i="1"/>
  <c r="K67" i="1" s="1"/>
  <c r="J62" i="1"/>
  <c r="K62" i="1" s="1"/>
  <c r="J45" i="1"/>
  <c r="K45" i="1" s="1"/>
  <c r="J40" i="1"/>
  <c r="K40" i="1" s="1"/>
  <c r="J36" i="1"/>
  <c r="K36" i="1" s="1"/>
  <c r="J31" i="1"/>
  <c r="K31" i="1" s="1"/>
  <c r="J19" i="1"/>
  <c r="K19" i="1" s="1"/>
  <c r="J13" i="1"/>
  <c r="K13" i="1" s="1"/>
  <c r="I184" i="1"/>
  <c r="I197" i="1" s="1"/>
  <c r="I141" i="1"/>
  <c r="I223" i="1"/>
  <c r="I239" i="1" s="1"/>
  <c r="I220" i="1"/>
  <c r="I189" i="1"/>
  <c r="I165" i="1"/>
  <c r="I159" i="1"/>
  <c r="I144" i="1"/>
  <c r="I130" i="1"/>
  <c r="I123" i="1"/>
  <c r="I117" i="1"/>
  <c r="I110" i="1"/>
  <c r="I101" i="1"/>
  <c r="I95" i="1"/>
  <c r="I89" i="1"/>
  <c r="I67" i="1"/>
  <c r="I62" i="1"/>
  <c r="I45" i="1"/>
  <c r="I40" i="1"/>
  <c r="I36" i="1"/>
  <c r="I31" i="1"/>
  <c r="I19" i="1"/>
  <c r="I13" i="1"/>
  <c r="K184" i="1" l="1"/>
  <c r="J197" i="1"/>
  <c r="K223" i="1"/>
  <c r="J239" i="1"/>
  <c r="K239" i="1" s="1"/>
  <c r="K197" i="1"/>
  <c r="K189" i="1"/>
  <c r="J48" i="1"/>
  <c r="K48" i="1" s="1"/>
  <c r="K228" i="1"/>
  <c r="J32" i="1"/>
  <c r="J107" i="1"/>
  <c r="K107" i="1" s="1"/>
  <c r="J92" i="1"/>
  <c r="J198" i="1" s="1"/>
  <c r="J178" i="1"/>
  <c r="K178" i="1" s="1"/>
  <c r="I178" i="1"/>
  <c r="I48" i="1"/>
  <c r="I92" i="1"/>
  <c r="I107" i="1"/>
  <c r="I32" i="1"/>
  <c r="K92" i="1" l="1"/>
  <c r="K32" i="1"/>
  <c r="I198" i="1"/>
  <c r="J242" i="1" l="1"/>
  <c r="K198" i="1"/>
  <c r="I242" i="1"/>
  <c r="I244" i="1" s="1"/>
  <c r="K242" i="1" l="1"/>
  <c r="J244" i="1"/>
  <c r="K244" i="1" s="1"/>
  <c r="C20" i="3" l="1"/>
</calcChain>
</file>

<file path=xl/sharedStrings.xml><?xml version="1.0" encoding="utf-8"?>
<sst xmlns="http://schemas.openxmlformats.org/spreadsheetml/2006/main" count="219" uniqueCount="202">
  <si>
    <t>Konto</t>
  </si>
  <si>
    <t>Opis</t>
  </si>
  <si>
    <t>P R I H O D I</t>
  </si>
  <si>
    <t>PRIHODI OD ČLANARINA I UPISNINA</t>
  </si>
  <si>
    <t>Prihodi od članarina i članskih doprinosa</t>
  </si>
  <si>
    <t>Prihodi od upisnina</t>
  </si>
  <si>
    <t>PRIHODI OD IMOVINE</t>
  </si>
  <si>
    <t>Prihodi od financijske imovine</t>
  </si>
  <si>
    <t>KTA račun - REDOVNI</t>
  </si>
  <si>
    <t>Prihodi od zateznih kamata</t>
  </si>
  <si>
    <t>OSTALI PRIHODI</t>
  </si>
  <si>
    <t>PRIHODI OD IZDAVANJA JAVNIH ISPRAVA</t>
  </si>
  <si>
    <t>Prihodi od izdavanja javnih isprava</t>
  </si>
  <si>
    <t>Ostali nespomenuti prihodi</t>
  </si>
  <si>
    <t>Naplaćena otpisana potraživanja</t>
  </si>
  <si>
    <t>P R I H O D I   U K U P N O</t>
  </si>
  <si>
    <t>R A S H O D I</t>
  </si>
  <si>
    <t>RASHODI ZA ZAPOSLENE</t>
  </si>
  <si>
    <t>Plaće</t>
  </si>
  <si>
    <t>Plaće za zaposlene</t>
  </si>
  <si>
    <t>Ostali rashodi za zaposlene</t>
  </si>
  <si>
    <t>Otpremnine</t>
  </si>
  <si>
    <t>Naknade za bolest, invalidnost i smrtni slučaj</t>
  </si>
  <si>
    <t>Ostali nenavedeni rashodi za zaposlene</t>
  </si>
  <si>
    <t>Doprinosi na plaće</t>
  </si>
  <si>
    <t>zdravstveno osiguranje</t>
  </si>
  <si>
    <t>MATERIJALNI RASHODI</t>
  </si>
  <si>
    <t>Naknade troškova zaposlenima</t>
  </si>
  <si>
    <t>Dnevnice za služ. put u zemlji</t>
  </si>
  <si>
    <t>Dnevnice za služ. put u inozemstvo</t>
  </si>
  <si>
    <t>Nakn.za smještaj na služ.putu u zemlji</t>
  </si>
  <si>
    <t>Nakn.za smještaj na služ.putu u inozemstvu</t>
  </si>
  <si>
    <t>Nakn.za prijevoz na služ.putu u u zemlji</t>
  </si>
  <si>
    <t>Nakn.za prijevoz na služ.putu u u inozemstvu</t>
  </si>
  <si>
    <t>Ostali rashodi za službena putovanja</t>
  </si>
  <si>
    <t>Naknade za prijevoz na posao i s posla</t>
  </si>
  <si>
    <t>Seminari, savjetovanja i simpoziji</t>
  </si>
  <si>
    <t>Tečajevi i stručni ispiti</t>
  </si>
  <si>
    <t>Nakn. troš.članovima u predst.i izvrš.tijelima, povjeren.i sl.</t>
  </si>
  <si>
    <t>Naknade za rad</t>
  </si>
  <si>
    <t>Povjerenstvo za FINANCIJE</t>
  </si>
  <si>
    <t>Povjerenstvo za MEĐUNARODNU SURADNJU</t>
  </si>
  <si>
    <t>Povjerenstvo za PITANJA STRUKE</t>
  </si>
  <si>
    <t>VIJEĆE ZA SURADNJU SA SVEUČILIŠTIMA</t>
  </si>
  <si>
    <t>Povjerenstvo za NADZOR RADA ČLANOVA</t>
  </si>
  <si>
    <t xml:space="preserve">Odbori PODRUČNI </t>
  </si>
  <si>
    <t>Stegovna tijela</t>
  </si>
  <si>
    <t>Naknade za službena putovanja</t>
  </si>
  <si>
    <t>Nakn.za služ.putovanja u zemlji</t>
  </si>
  <si>
    <t>Nakn.za služ.putovanja u inozemstvu</t>
  </si>
  <si>
    <t>Rashodi za materijal i energiju</t>
  </si>
  <si>
    <t>Uredski materijal i ostali materijalni rashodi</t>
  </si>
  <si>
    <t>Uredski materijal - REDOVNI</t>
  </si>
  <si>
    <t>Literatura (knjige, časopisi, ....)</t>
  </si>
  <si>
    <t>Mater.i sredstva za čišćenje i održavan.</t>
  </si>
  <si>
    <t>Ostali materijal za potrebe poslovanja</t>
  </si>
  <si>
    <t>Energija</t>
  </si>
  <si>
    <t>Električna energija</t>
  </si>
  <si>
    <t>Topla voda (Grijanje - toplana)</t>
  </si>
  <si>
    <t>Sitni inventar</t>
  </si>
  <si>
    <t>Ostala oprema</t>
  </si>
  <si>
    <t>Rashodi za usluge</t>
  </si>
  <si>
    <t>Usluge telefona, pošte i prijevoza</t>
  </si>
  <si>
    <t>Usluge MOBITELA (Vip)</t>
  </si>
  <si>
    <t>Poštarina - REDOVNI</t>
  </si>
  <si>
    <t>Usluge prijevoza (rent-a-car, taxi i sl.)</t>
  </si>
  <si>
    <t>Usluge tekućeg i investicijskog održavanja</t>
  </si>
  <si>
    <t>Održav. opreme za umnožav. (fotokopirka)</t>
  </si>
  <si>
    <t>Usluge održavanja samoposlužnih aparata (voda, kava i sl.)</t>
  </si>
  <si>
    <t>Ost.usl.tekućeg i investicijskog održav. (klima, …)</t>
  </si>
  <si>
    <t>Usluge promidžbe i informiranja</t>
  </si>
  <si>
    <t>Elektronski medij</t>
  </si>
  <si>
    <t>Tisak</t>
  </si>
  <si>
    <t>Izložbeni prostor na sajmu</t>
  </si>
  <si>
    <t>Promidžbeni materijal</t>
  </si>
  <si>
    <t>Ostale usluge promidžbe i informiranja</t>
  </si>
  <si>
    <t>Komunalne usluge</t>
  </si>
  <si>
    <t>Iznošenje i odvoz smeća</t>
  </si>
  <si>
    <t>Deratizacija i dezinsekcija</t>
  </si>
  <si>
    <t>Dimnjačarske i ekološke usluge</t>
  </si>
  <si>
    <t xml:space="preserve">Usluge čišćenja, pranja i sl. </t>
  </si>
  <si>
    <t>Usluge čuvanja imovine i osoba</t>
  </si>
  <si>
    <t>Ostale usluge - pretplata HRT</t>
  </si>
  <si>
    <t>CHROMOS-zgrada</t>
  </si>
  <si>
    <t>Zakupnine i najamnine</t>
  </si>
  <si>
    <t>Intelektualne i osobne usluge</t>
  </si>
  <si>
    <t>Usluge odvjetnika</t>
  </si>
  <si>
    <t>Usluge javnog bilježnika</t>
  </si>
  <si>
    <t>Studentski servis</t>
  </si>
  <si>
    <t>Računovodstvene usluge</t>
  </si>
  <si>
    <t>Prevoditeljske usluge</t>
  </si>
  <si>
    <t>Ostale intelektualne usluge</t>
  </si>
  <si>
    <t>Računalne usluge</t>
  </si>
  <si>
    <t>Ostale računalne usluge(e-porezna, vanjska pohrana)</t>
  </si>
  <si>
    <t>Ostale usluge</t>
  </si>
  <si>
    <t>Grafička priprema - oblikovanje</t>
  </si>
  <si>
    <t>Usluge tiska (knjige, letci i sl.)</t>
  </si>
  <si>
    <t>Usluge tiska (IMENICI Komore)</t>
  </si>
  <si>
    <t>Film i izrada fotografija</t>
  </si>
  <si>
    <t xml:space="preserve">Ostali nespomenuti rashodi </t>
  </si>
  <si>
    <t>Reprezentacija</t>
  </si>
  <si>
    <t>Reprezentacija (ugostiteljske usluge i sl.)</t>
  </si>
  <si>
    <t>Članarine</t>
  </si>
  <si>
    <t>Članarina HZN</t>
  </si>
  <si>
    <t>Članarina BMC</t>
  </si>
  <si>
    <t>Članarina ECCE</t>
  </si>
  <si>
    <t>Članarina ECEC</t>
  </si>
  <si>
    <t>Članarina WFOI</t>
  </si>
  <si>
    <t>KOTIZACIJE</t>
  </si>
  <si>
    <t>FINANCIJSKI RASHODI</t>
  </si>
  <si>
    <t>Ostali financijski rashodi</t>
  </si>
  <si>
    <t>Bankarske usluge i usluge platnog prometa</t>
  </si>
  <si>
    <t>Bankarske usluge</t>
  </si>
  <si>
    <t>Usluge platnog prometa</t>
  </si>
  <si>
    <t>DONACIJE</t>
  </si>
  <si>
    <t>Tekuće donacije</t>
  </si>
  <si>
    <t>Suizdavaštvo časopisa Građevinar</t>
  </si>
  <si>
    <t>Sufinanciranje knjiga - unapređenje struke</t>
  </si>
  <si>
    <t>OSTALI RASHODI</t>
  </si>
  <si>
    <t>Kazne, penali i naknade štete</t>
  </si>
  <si>
    <t>Naknade šteta pravnim i fizičkim osobama</t>
  </si>
  <si>
    <t>Naknade šteta zaposlenicima</t>
  </si>
  <si>
    <t>Ugov.kazne, sud.troškovi i ost.nakn.štet</t>
  </si>
  <si>
    <t>Ostali nespomenuti rashodi</t>
  </si>
  <si>
    <t>R A S H O D I   U K U P N O</t>
  </si>
  <si>
    <t>Povjerenstvo za financije:</t>
  </si>
  <si>
    <t>HRVATSKA KOMORA INŽENJERA GRAĐEVINARSTVA</t>
  </si>
  <si>
    <t>Plaće za prekovremeni rad</t>
  </si>
  <si>
    <t>Usluge telefona  (OPTIKA - Iskon)</t>
  </si>
  <si>
    <t>Izrada pečata , iskaznica i ploča ureda</t>
  </si>
  <si>
    <t>Naknada za norme</t>
  </si>
  <si>
    <t>IIRS</t>
  </si>
  <si>
    <t xml:space="preserve">Premije obveznog osiguranja </t>
  </si>
  <si>
    <t>Reprezentacija - Opatija (ugostiteljske usluge i sl.)</t>
  </si>
  <si>
    <t>Plenarna sjednica</t>
  </si>
  <si>
    <t>Troškovi- ekspertize</t>
  </si>
  <si>
    <t xml:space="preserve">Troškovi održ.SKUPŠTNE HKIG </t>
  </si>
  <si>
    <t>KOLOS - STATUETE</t>
  </si>
  <si>
    <t>Centar za mirenje</t>
  </si>
  <si>
    <t xml:space="preserve"> UPRAVNI ODBOR,NADZORNI ODBOR</t>
  </si>
  <si>
    <t>Ostali prihodi</t>
  </si>
  <si>
    <t>Usluge tiska ostalo</t>
  </si>
  <si>
    <t>Autorski ugovori, UG o djelu</t>
  </si>
  <si>
    <t>RASHODI AMORTIZACIJA</t>
  </si>
  <si>
    <t>Sergej Črnjar, dipl.ing.građ.</t>
  </si>
  <si>
    <t>Andrino Petković, dipl.ing.građ</t>
  </si>
  <si>
    <t>Branko Poljanić, dipl.ing.građ</t>
  </si>
  <si>
    <t>Povjerenstvo za BIM</t>
  </si>
  <si>
    <t>Povjerenstvo za dodjelu novčane pomoći</t>
  </si>
  <si>
    <t>Povjerenstvo za dodjelu nagrada studentima</t>
  </si>
  <si>
    <t>Povjerenstvo za odnose s javnošću/e stranicu</t>
  </si>
  <si>
    <t>Neovisna revizija</t>
  </si>
  <si>
    <t>Stipendije studentima</t>
  </si>
  <si>
    <t>Računovodstveno savjetovanje</t>
  </si>
  <si>
    <t>Povjerenstvo za osiguranje</t>
  </si>
  <si>
    <t>Jurica Vrdoljak , dipl.ing.građ</t>
  </si>
  <si>
    <t>Reprezentacija; PO</t>
  </si>
  <si>
    <t>Marko Jerinić, dipl.ing.građ</t>
  </si>
  <si>
    <t>Nina Dražin Lovrec, dipl.ing.građ</t>
  </si>
  <si>
    <t>Povjerenstvo za javnu nabavu</t>
  </si>
  <si>
    <t>Povjerenstvo za ZAKONODAV.</t>
  </si>
  <si>
    <t>Pomoć strukovnim udrugama</t>
  </si>
  <si>
    <t>Sabor HSGI</t>
  </si>
  <si>
    <t>Rashodi po odluci UO</t>
  </si>
  <si>
    <t>AKD</t>
  </si>
  <si>
    <t>Korisnička podrška  članova HKIG</t>
  </si>
  <si>
    <t>Čuvanje arhivske građe</t>
  </si>
  <si>
    <t>VIŠAK I MANJAK  PRIHODA NAD RASHODIMA</t>
  </si>
  <si>
    <t>Povjerenstvo za STANDARD USLUGA</t>
  </si>
  <si>
    <t>Pomoć članovima-Pravilnik o nov.pomoći</t>
  </si>
  <si>
    <t>PREMIJE OSIGURANJA</t>
  </si>
  <si>
    <t>Webinar i okrugli stol</t>
  </si>
  <si>
    <t>Prihodi od donacija</t>
  </si>
  <si>
    <t>Povjerenstvo za dodjelu nagrada KOLOS</t>
  </si>
  <si>
    <t>Ostala povjerenstva</t>
  </si>
  <si>
    <t>Stručna putovanja po PO</t>
  </si>
  <si>
    <t>Aplikacija za Pravilnik o standardu usluga</t>
  </si>
  <si>
    <t xml:space="preserve">Usluge dostave </t>
  </si>
  <si>
    <t xml:space="preserve">Održav. INFORMATIČKE OPREME </t>
  </si>
  <si>
    <t xml:space="preserve">Ažuriranje računalnih programa </t>
  </si>
  <si>
    <t xml:space="preserve">Ažuriranja WEB stranice  </t>
  </si>
  <si>
    <t>Ostale zakupnine i najamnine (Područni odbori)</t>
  </si>
  <si>
    <t>Smjernice ,monografija</t>
  </si>
  <si>
    <t>REBALANS</t>
  </si>
  <si>
    <t>Odbor za priznavanje stranih kvalifikacija</t>
  </si>
  <si>
    <t>REBALANS PRIHODI OD ČLANARINA I UPISNINA</t>
  </si>
  <si>
    <t>REBALANS PRIHODI OD IMOVINE</t>
  </si>
  <si>
    <t>REBALANS OSTALI PRIHODI</t>
  </si>
  <si>
    <t>Plan prihoda i rashoda Hrvatske komore inženejra građevinarstva za 2023. godinu</t>
  </si>
  <si>
    <t>NAKNADA ZA STEG, CROSIG, DONACIJA CROSIG</t>
  </si>
  <si>
    <t>N A C R T</t>
  </si>
  <si>
    <t>PLAN 2023 Eura</t>
  </si>
  <si>
    <t>KUNA</t>
  </si>
  <si>
    <t>REBALANS 2022 kuna</t>
  </si>
  <si>
    <t xml:space="preserve"> FINANCIJSKI RASHODI</t>
  </si>
  <si>
    <t xml:space="preserve"> OSTALI RASHODI</t>
  </si>
  <si>
    <t>UKUPNO 421</t>
  </si>
  <si>
    <t>UKUPNO 422</t>
  </si>
  <si>
    <t>UKUPNO 424</t>
  </si>
  <si>
    <t>UKUPNO 425</t>
  </si>
  <si>
    <t>UKUPNO 429</t>
  </si>
  <si>
    <t>UKUPNO MATERIJALNI RASHODI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</si>
</sst>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n_-;\-* #,##0.00\ _k_n_-;_-* &quot;-&quot;??\ _k_n_-;_-@_-"/>
  </numFmts>
  <fonts count="12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2"/>
      <name val="Tahoma"/>
      <family val="2"/>
      <charset val="238"/>
    </font>
    <font>
      <sz val="8"/>
      <name val="Arial"/>
      <family val="2"/>
      <charset val="238"/>
    </font>
    <font>
      <sz val="12"/>
      <name val="Tahoma"/>
      <family val="2"/>
      <charset val="238"/>
    </font>
    <font>
      <sz val="10"/>
      <color rgb="FFFF0000"/>
      <name val="Tahoma"/>
      <family val="2"/>
      <charset val="238"/>
    </font>
    <font>
      <i/>
      <sz val="12"/>
      <name val="Tahoma"/>
      <family val="2"/>
      <charset val="238"/>
    </font>
    <font>
      <b/>
      <sz val="12"/>
      <color rgb="FFFF0000"/>
      <name val="Tahoma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0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3">
    <xf numFmtId="0" fontId="0" fillId="0" borderId="0" xfId="0"/>
    <xf numFmtId="0" fontId="3" fillId="2" borderId="0" xfId="0" applyFont="1" applyFill="1"/>
    <xf numFmtId="0" fontId="3" fillId="0" borderId="0" xfId="0" applyFont="1"/>
    <xf numFmtId="4" fontId="0" fillId="0" borderId="0" xfId="0" applyNumberFormat="1"/>
    <xf numFmtId="0" fontId="5" fillId="0" borderId="0" xfId="0" applyFont="1"/>
    <xf numFmtId="0" fontId="5" fillId="0" borderId="30" xfId="0" applyFont="1" applyBorder="1"/>
    <xf numFmtId="0" fontId="3" fillId="0" borderId="32" xfId="0" applyFont="1" applyBorder="1"/>
    <xf numFmtId="0" fontId="3" fillId="0" borderId="5" xfId="0" applyFont="1" applyBorder="1" applyAlignment="1">
      <alignment horizontal="left"/>
    </xf>
    <xf numFmtId="0" fontId="3" fillId="0" borderId="6" xfId="0" applyFont="1" applyBorder="1"/>
    <xf numFmtId="0" fontId="3" fillId="0" borderId="12" xfId="0" applyFont="1" applyBorder="1"/>
    <xf numFmtId="0" fontId="3" fillId="0" borderId="36" xfId="0" applyFont="1" applyBorder="1" applyAlignment="1">
      <alignment horizontal="left"/>
    </xf>
    <xf numFmtId="0" fontId="3" fillId="0" borderId="7" xfId="0" applyFont="1" applyBorder="1"/>
    <xf numFmtId="0" fontId="3" fillId="0" borderId="15" xfId="0" applyFont="1" applyBorder="1" applyAlignment="1">
      <alignment horizontal="left"/>
    </xf>
    <xf numFmtId="0" fontId="3" fillId="0" borderId="16" xfId="0" applyFont="1" applyBorder="1"/>
    <xf numFmtId="0" fontId="3" fillId="0" borderId="4" xfId="0" applyFont="1" applyBorder="1" applyAlignment="1">
      <alignment horizontal="left"/>
    </xf>
    <xf numFmtId="0" fontId="5" fillId="2" borderId="0" xfId="0" applyFont="1" applyFill="1"/>
    <xf numFmtId="0" fontId="3" fillId="2" borderId="16" xfId="0" applyFont="1" applyFill="1" applyBorder="1"/>
    <xf numFmtId="0" fontId="3" fillId="2" borderId="5" xfId="0" applyFont="1" applyFill="1" applyBorder="1" applyAlignment="1">
      <alignment horizontal="left"/>
    </xf>
    <xf numFmtId="0" fontId="3" fillId="2" borderId="11" xfId="0" applyFont="1" applyFill="1" applyBorder="1"/>
    <xf numFmtId="0" fontId="5" fillId="2" borderId="6" xfId="0" applyFont="1" applyFill="1" applyBorder="1"/>
    <xf numFmtId="0" fontId="3" fillId="2" borderId="6" xfId="0" applyFont="1" applyFill="1" applyBorder="1"/>
    <xf numFmtId="0" fontId="3" fillId="2" borderId="17" xfId="0" applyFont="1" applyFill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11" xfId="0" applyFont="1" applyBorder="1"/>
    <xf numFmtId="0" fontId="5" fillId="0" borderId="16" xfId="0" applyFont="1" applyBorder="1"/>
    <xf numFmtId="0" fontId="5" fillId="0" borderId="18" xfId="0" applyFont="1" applyBorder="1"/>
    <xf numFmtId="0" fontId="5" fillId="0" borderId="5" xfId="0" applyFont="1" applyBorder="1" applyAlignment="1">
      <alignment horizontal="left"/>
    </xf>
    <xf numFmtId="0" fontId="5" fillId="0" borderId="6" xfId="0" applyFont="1" applyBorder="1"/>
    <xf numFmtId="0" fontId="3" fillId="2" borderId="18" xfId="0" applyFont="1" applyFill="1" applyBorder="1"/>
    <xf numFmtId="0" fontId="5" fillId="0" borderId="17" xfId="0" applyFont="1" applyBorder="1" applyAlignment="1">
      <alignment horizontal="left"/>
    </xf>
    <xf numFmtId="4" fontId="3" fillId="0" borderId="0" xfId="0" applyNumberFormat="1" applyFont="1"/>
    <xf numFmtId="0" fontId="5" fillId="0" borderId="36" xfId="0" applyFont="1" applyBorder="1" applyAlignment="1">
      <alignment horizontal="left"/>
    </xf>
    <xf numFmtId="0" fontId="5" fillId="0" borderId="43" xfId="0" applyFont="1" applyBorder="1"/>
    <xf numFmtId="0" fontId="5" fillId="0" borderId="24" xfId="0" applyFont="1" applyBorder="1"/>
    <xf numFmtId="4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4" fontId="2" fillId="0" borderId="53" xfId="0" applyNumberFormat="1" applyFont="1" applyBorder="1" applyAlignment="1">
      <alignment horizontal="justify" vertical="center"/>
    </xf>
    <xf numFmtId="4" fontId="2" fillId="0" borderId="56" xfId="0" applyNumberFormat="1" applyFont="1" applyBorder="1" applyAlignment="1">
      <alignment horizontal="justify" vertical="center"/>
    </xf>
    <xf numFmtId="4" fontId="2" fillId="0" borderId="55" xfId="0" applyNumberFormat="1" applyFont="1" applyBorder="1" applyAlignment="1">
      <alignment horizontal="justify" vertical="center"/>
    </xf>
    <xf numFmtId="4" fontId="6" fillId="0" borderId="56" xfId="0" applyNumberFormat="1" applyFont="1" applyBorder="1" applyAlignment="1">
      <alignment horizontal="justify" vertical="center"/>
    </xf>
    <xf numFmtId="0" fontId="3" fillId="0" borderId="22" xfId="0" applyFont="1" applyBorder="1" applyAlignment="1">
      <alignment horizontal="left"/>
    </xf>
    <xf numFmtId="0" fontId="3" fillId="0" borderId="61" xfId="0" applyFont="1" applyBorder="1"/>
    <xf numFmtId="0" fontId="3" fillId="0" borderId="27" xfId="0" applyFont="1" applyBorder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3" fillId="4" borderId="33" xfId="0" applyFont="1" applyFill="1" applyBorder="1" applyAlignment="1">
      <alignment horizontal="left"/>
    </xf>
    <xf numFmtId="0" fontId="3" fillId="4" borderId="38" xfId="0" applyFont="1" applyFill="1" applyBorder="1"/>
    <xf numFmtId="0" fontId="3" fillId="4" borderId="34" xfId="0" applyFont="1" applyFill="1" applyBorder="1"/>
    <xf numFmtId="0" fontId="3" fillId="4" borderId="35" xfId="0" applyFont="1" applyFill="1" applyBorder="1"/>
    <xf numFmtId="4" fontId="3" fillId="4" borderId="48" xfId="0" applyNumberFormat="1" applyFont="1" applyFill="1" applyBorder="1" applyAlignment="1">
      <alignment horizontal="right"/>
    </xf>
    <xf numFmtId="4" fontId="3" fillId="0" borderId="10" xfId="0" applyNumberFormat="1" applyFont="1" applyBorder="1" applyAlignment="1">
      <alignment horizontal="right"/>
    </xf>
    <xf numFmtId="4" fontId="3" fillId="0" borderId="8" xfId="0" applyNumberFormat="1" applyFont="1" applyBorder="1" applyAlignment="1">
      <alignment horizontal="right"/>
    </xf>
    <xf numFmtId="4" fontId="3" fillId="4" borderId="48" xfId="1" applyNumberFormat="1" applyFont="1" applyFill="1" applyBorder="1"/>
    <xf numFmtId="0" fontId="3" fillId="0" borderId="13" xfId="0" applyFont="1" applyBorder="1" applyAlignment="1">
      <alignment horizontal="left"/>
    </xf>
    <xf numFmtId="0" fontId="5" fillId="0" borderId="7" xfId="0" applyFont="1" applyBorder="1"/>
    <xf numFmtId="0" fontId="3" fillId="4" borderId="36" xfId="0" applyFont="1" applyFill="1" applyBorder="1" applyAlignment="1">
      <alignment horizontal="left"/>
    </xf>
    <xf numFmtId="0" fontId="3" fillId="4" borderId="43" xfId="0" applyFont="1" applyFill="1" applyBorder="1"/>
    <xf numFmtId="0" fontId="3" fillId="4" borderId="24" xfId="0" applyFont="1" applyFill="1" applyBorder="1"/>
    <xf numFmtId="0" fontId="3" fillId="4" borderId="50" xfId="0" applyFont="1" applyFill="1" applyBorder="1" applyAlignment="1">
      <alignment horizontal="left"/>
    </xf>
    <xf numFmtId="0" fontId="3" fillId="4" borderId="51" xfId="0" applyFont="1" applyFill="1" applyBorder="1"/>
    <xf numFmtId="0" fontId="3" fillId="4" borderId="52" xfId="0" applyFont="1" applyFill="1" applyBorder="1"/>
    <xf numFmtId="0" fontId="3" fillId="4" borderId="46" xfId="0" applyFont="1" applyFill="1" applyBorder="1"/>
    <xf numFmtId="0" fontId="3" fillId="2" borderId="15" xfId="0" applyFont="1" applyFill="1" applyBorder="1" applyAlignment="1">
      <alignment horizontal="left"/>
    </xf>
    <xf numFmtId="0" fontId="5" fillId="0" borderId="13" xfId="0" applyFont="1" applyBorder="1" applyAlignment="1">
      <alignment horizontal="left"/>
    </xf>
    <xf numFmtId="4" fontId="5" fillId="0" borderId="8" xfId="0" applyNumberFormat="1" applyFont="1" applyBorder="1" applyAlignment="1">
      <alignment horizontal="right"/>
    </xf>
    <xf numFmtId="0" fontId="3" fillId="3" borderId="11" xfId="0" applyFont="1" applyFill="1" applyBorder="1"/>
    <xf numFmtId="0" fontId="3" fillId="3" borderId="6" xfId="0" applyFont="1" applyFill="1" applyBorder="1"/>
    <xf numFmtId="0" fontId="3" fillId="3" borderId="7" xfId="0" applyFont="1" applyFill="1" applyBorder="1"/>
    <xf numFmtId="0" fontId="3" fillId="0" borderId="42" xfId="0" applyFont="1" applyBorder="1"/>
    <xf numFmtId="0" fontId="5" fillId="0" borderId="21" xfId="0" applyFont="1" applyBorder="1"/>
    <xf numFmtId="0" fontId="3" fillId="3" borderId="1" xfId="0" applyFont="1" applyFill="1" applyBorder="1" applyAlignment="1">
      <alignment horizontal="left"/>
    </xf>
    <xf numFmtId="0" fontId="3" fillId="3" borderId="2" xfId="0" applyFont="1" applyFill="1" applyBorder="1"/>
    <xf numFmtId="4" fontId="3" fillId="0" borderId="8" xfId="1" applyNumberFormat="1" applyFont="1" applyFill="1" applyBorder="1"/>
    <xf numFmtId="0" fontId="3" fillId="0" borderId="17" xfId="0" applyFont="1" applyBorder="1" applyAlignment="1">
      <alignment horizontal="left"/>
    </xf>
    <xf numFmtId="0" fontId="3" fillId="0" borderId="18" xfId="0" applyFont="1" applyBorder="1"/>
    <xf numFmtId="0" fontId="7" fillId="0" borderId="0" xfId="0" applyFont="1"/>
    <xf numFmtId="0" fontId="7" fillId="0" borderId="16" xfId="0" applyFont="1" applyBorder="1"/>
    <xf numFmtId="0" fontId="3" fillId="0" borderId="11" xfId="0" applyFont="1" applyBorder="1"/>
    <xf numFmtId="0" fontId="3" fillId="3" borderId="68" xfId="0" applyFont="1" applyFill="1" applyBorder="1" applyAlignment="1">
      <alignment horizontal="left"/>
    </xf>
    <xf numFmtId="0" fontId="3" fillId="3" borderId="69" xfId="0" applyFont="1" applyFill="1" applyBorder="1"/>
    <xf numFmtId="0" fontId="3" fillId="3" borderId="33" xfId="0" applyFont="1" applyFill="1" applyBorder="1" applyAlignment="1">
      <alignment horizontal="left"/>
    </xf>
    <xf numFmtId="0" fontId="3" fillId="3" borderId="34" xfId="0" applyFont="1" applyFill="1" applyBorder="1"/>
    <xf numFmtId="0" fontId="3" fillId="0" borderId="47" xfId="0" applyFont="1" applyBorder="1" applyAlignment="1">
      <alignment horizontal="left"/>
    </xf>
    <xf numFmtId="0" fontId="3" fillId="0" borderId="62" xfId="0" applyFont="1" applyBorder="1"/>
    <xf numFmtId="0" fontId="3" fillId="0" borderId="63" xfId="0" applyFont="1" applyBorder="1"/>
    <xf numFmtId="0" fontId="5" fillId="0" borderId="22" xfId="0" applyFont="1" applyBorder="1" applyAlignment="1">
      <alignment horizontal="left"/>
    </xf>
    <xf numFmtId="4" fontId="5" fillId="0" borderId="8" xfId="1" applyNumberFormat="1" applyFont="1" applyFill="1" applyBorder="1"/>
    <xf numFmtId="0" fontId="5" fillId="0" borderId="40" xfId="0" applyFont="1" applyBorder="1" applyAlignment="1">
      <alignment horizontal="left"/>
    </xf>
    <xf numFmtId="0" fontId="5" fillId="0" borderId="41" xfId="0" applyFont="1" applyBorder="1"/>
    <xf numFmtId="0" fontId="5" fillId="0" borderId="42" xfId="0" applyFont="1" applyBorder="1"/>
    <xf numFmtId="0" fontId="5" fillId="0" borderId="23" xfId="0" applyFont="1" applyBorder="1" applyAlignment="1">
      <alignment horizontal="left"/>
    </xf>
    <xf numFmtId="4" fontId="3" fillId="3" borderId="49" xfId="1" applyNumberFormat="1" applyFont="1" applyFill="1" applyBorder="1"/>
    <xf numFmtId="0" fontId="3" fillId="3" borderId="38" xfId="0" applyFont="1" applyFill="1" applyBorder="1"/>
    <xf numFmtId="0" fontId="3" fillId="3" borderId="35" xfId="0" applyFont="1" applyFill="1" applyBorder="1"/>
    <xf numFmtId="0" fontId="3" fillId="0" borderId="25" xfId="0" applyFont="1" applyBorder="1" applyAlignment="1">
      <alignment horizontal="left"/>
    </xf>
    <xf numFmtId="0" fontId="3" fillId="0" borderId="26" xfId="0" applyFont="1" applyBorder="1"/>
    <xf numFmtId="4" fontId="3" fillId="2" borderId="0" xfId="0" applyNumberFormat="1" applyFont="1" applyFill="1" applyAlignment="1">
      <alignment horizontal="right"/>
    </xf>
    <xf numFmtId="49" fontId="3" fillId="2" borderId="0" xfId="0" applyNumberFormat="1" applyFont="1" applyFill="1" applyAlignment="1">
      <alignment horizontal="left"/>
    </xf>
    <xf numFmtId="4" fontId="5" fillId="0" borderId="16" xfId="0" applyNumberFormat="1" applyFont="1" applyBorder="1"/>
    <xf numFmtId="4" fontId="3" fillId="3" borderId="33" xfId="1" applyNumberFormat="1" applyFont="1" applyFill="1" applyBorder="1"/>
    <xf numFmtId="0" fontId="3" fillId="5" borderId="0" xfId="0" applyFont="1" applyFill="1" applyAlignment="1">
      <alignment horizontal="left"/>
    </xf>
    <xf numFmtId="4" fontId="3" fillId="5" borderId="0" xfId="1" applyNumberFormat="1" applyFont="1" applyFill="1" applyBorder="1"/>
    <xf numFmtId="0" fontId="5" fillId="5" borderId="14" xfId="0" applyFont="1" applyFill="1" applyBorder="1"/>
    <xf numFmtId="0" fontId="3" fillId="0" borderId="10" xfId="0" applyFont="1" applyBorder="1"/>
    <xf numFmtId="4" fontId="5" fillId="5" borderId="0" xfId="0" applyNumberFormat="1" applyFont="1" applyFill="1"/>
    <xf numFmtId="0" fontId="5" fillId="5" borderId="0" xfId="0" applyFont="1" applyFill="1"/>
    <xf numFmtId="0" fontId="5" fillId="3" borderId="0" xfId="0" applyFont="1" applyFill="1"/>
    <xf numFmtId="0" fontId="5" fillId="0" borderId="31" xfId="0" applyFont="1" applyBorder="1" applyAlignment="1">
      <alignment horizontal="left"/>
    </xf>
    <xf numFmtId="0" fontId="5" fillId="0" borderId="28" xfId="0" applyFont="1" applyBorder="1"/>
    <xf numFmtId="0" fontId="5" fillId="0" borderId="10" xfId="0" applyFont="1" applyBorder="1"/>
    <xf numFmtId="0" fontId="3" fillId="0" borderId="28" xfId="0" applyFont="1" applyBorder="1"/>
    <xf numFmtId="0" fontId="3" fillId="3" borderId="71" xfId="0" applyFont="1" applyFill="1" applyBorder="1"/>
    <xf numFmtId="0" fontId="3" fillId="2" borderId="10" xfId="0" applyFont="1" applyFill="1" applyBorder="1"/>
    <xf numFmtId="0" fontId="3" fillId="3" borderId="29" xfId="0" applyFont="1" applyFill="1" applyBorder="1"/>
    <xf numFmtId="0" fontId="3" fillId="3" borderId="39" xfId="0" applyFont="1" applyFill="1" applyBorder="1"/>
    <xf numFmtId="4" fontId="3" fillId="3" borderId="53" xfId="1" applyNumberFormat="1" applyFont="1" applyFill="1" applyBorder="1"/>
    <xf numFmtId="0" fontId="3" fillId="5" borderId="70" xfId="0" applyFont="1" applyFill="1" applyBorder="1" applyAlignment="1">
      <alignment horizontal="left"/>
    </xf>
    <xf numFmtId="4" fontId="3" fillId="3" borderId="49" xfId="0" applyNumberFormat="1" applyFont="1" applyFill="1" applyBorder="1" applyAlignment="1">
      <alignment horizontal="right"/>
    </xf>
    <xf numFmtId="0" fontId="3" fillId="5" borderId="0" xfId="0" applyFont="1" applyFill="1"/>
    <xf numFmtId="0" fontId="3" fillId="4" borderId="73" xfId="0" applyFont="1" applyFill="1" applyBorder="1"/>
    <xf numFmtId="0" fontId="3" fillId="0" borderId="9" xfId="0" applyFont="1" applyBorder="1"/>
    <xf numFmtId="0" fontId="3" fillId="0" borderId="19" xfId="0" applyFont="1" applyBorder="1"/>
    <xf numFmtId="0" fontId="3" fillId="2" borderId="2" xfId="0" applyFont="1" applyFill="1" applyBorder="1"/>
    <xf numFmtId="0" fontId="5" fillId="0" borderId="19" xfId="0" applyFont="1" applyBorder="1"/>
    <xf numFmtId="0" fontId="3" fillId="2" borderId="74" xfId="0" applyFont="1" applyFill="1" applyBorder="1"/>
    <xf numFmtId="0" fontId="3" fillId="2" borderId="28" xfId="0" applyFont="1" applyFill="1" applyBorder="1"/>
    <xf numFmtId="0" fontId="5" fillId="0" borderId="67" xfId="0" applyFont="1" applyBorder="1"/>
    <xf numFmtId="0" fontId="3" fillId="3" borderId="73" xfId="0" applyFont="1" applyFill="1" applyBorder="1"/>
    <xf numFmtId="0" fontId="3" fillId="3" borderId="44" xfId="0" applyFont="1" applyFill="1" applyBorder="1"/>
    <xf numFmtId="4" fontId="5" fillId="0" borderId="59" xfId="0" applyNumberFormat="1" applyFont="1" applyBorder="1"/>
    <xf numFmtId="4" fontId="5" fillId="0" borderId="55" xfId="0" applyNumberFormat="1" applyFont="1" applyBorder="1"/>
    <xf numFmtId="4" fontId="5" fillId="0" borderId="54" xfId="0" applyNumberFormat="1" applyFont="1" applyBorder="1"/>
    <xf numFmtId="4" fontId="3" fillId="0" borderId="45" xfId="0" applyNumberFormat="1" applyFont="1" applyBorder="1" applyAlignment="1">
      <alignment horizontal="right"/>
    </xf>
    <xf numFmtId="4" fontId="3" fillId="4" borderId="75" xfId="1" applyNumberFormat="1" applyFont="1" applyFill="1" applyBorder="1"/>
    <xf numFmtId="4" fontId="3" fillId="2" borderId="61" xfId="0" applyNumberFormat="1" applyFont="1" applyFill="1" applyBorder="1" applyAlignment="1">
      <alignment horizontal="right"/>
    </xf>
    <xf numFmtId="4" fontId="3" fillId="2" borderId="64" xfId="0" applyNumberFormat="1" applyFont="1" applyFill="1" applyBorder="1" applyAlignment="1">
      <alignment horizontal="right"/>
    </xf>
    <xf numFmtId="4" fontId="3" fillId="3" borderId="57" xfId="1" applyNumberFormat="1" applyFont="1" applyFill="1" applyBorder="1"/>
    <xf numFmtId="0" fontId="3" fillId="5" borderId="76" xfId="0" applyFont="1" applyFill="1" applyBorder="1" applyAlignment="1">
      <alignment horizontal="left"/>
    </xf>
    <xf numFmtId="0" fontId="3" fillId="5" borderId="20" xfId="0" applyFont="1" applyFill="1" applyBorder="1"/>
    <xf numFmtId="0" fontId="3" fillId="5" borderId="58" xfId="0" applyFont="1" applyFill="1" applyBorder="1"/>
    <xf numFmtId="4" fontId="5" fillId="0" borderId="64" xfId="1" applyNumberFormat="1" applyFont="1" applyFill="1" applyBorder="1"/>
    <xf numFmtId="4" fontId="5" fillId="2" borderId="64" xfId="1" applyNumberFormat="1" applyFont="1" applyFill="1" applyBorder="1"/>
    <xf numFmtId="4" fontId="5" fillId="0" borderId="64" xfId="0" applyNumberFormat="1" applyFont="1" applyBorder="1" applyAlignment="1">
      <alignment horizontal="right"/>
    </xf>
    <xf numFmtId="4" fontId="3" fillId="0" borderId="64" xfId="0" applyNumberFormat="1" applyFont="1" applyBorder="1" applyAlignment="1">
      <alignment horizontal="right"/>
    </xf>
    <xf numFmtId="4" fontId="5" fillId="0" borderId="60" xfId="0" applyNumberFormat="1" applyFont="1" applyBorder="1" applyAlignment="1">
      <alignment horizontal="right"/>
    </xf>
    <xf numFmtId="4" fontId="3" fillId="5" borderId="59" xfId="1" applyNumberFormat="1" applyFont="1" applyFill="1" applyBorder="1"/>
    <xf numFmtId="0" fontId="3" fillId="5" borderId="20" xfId="0" applyFont="1" applyFill="1" applyBorder="1" applyAlignment="1">
      <alignment horizontal="left"/>
    </xf>
    <xf numFmtId="0" fontId="3" fillId="0" borderId="61" xfId="0" applyFont="1" applyBorder="1" applyAlignment="1">
      <alignment horizontal="left"/>
    </xf>
    <xf numFmtId="0" fontId="3" fillId="6" borderId="39" xfId="0" applyFont="1" applyFill="1" applyBorder="1"/>
    <xf numFmtId="0" fontId="3" fillId="6" borderId="2" xfId="0" applyFont="1" applyFill="1" applyBorder="1"/>
    <xf numFmtId="0" fontId="3" fillId="6" borderId="2" xfId="0" applyFont="1" applyFill="1" applyBorder="1" applyAlignment="1">
      <alignment wrapText="1"/>
    </xf>
    <xf numFmtId="4" fontId="3" fillId="6" borderId="53" xfId="0" applyNumberFormat="1" applyFont="1" applyFill="1" applyBorder="1" applyAlignment="1">
      <alignment horizontal="center"/>
    </xf>
    <xf numFmtId="0" fontId="3" fillId="6" borderId="72" xfId="0" applyFont="1" applyFill="1" applyBorder="1" applyAlignment="1">
      <alignment horizontal="left"/>
    </xf>
    <xf numFmtId="0" fontId="3" fillId="6" borderId="76" xfId="0" applyFont="1" applyFill="1" applyBorder="1" applyAlignment="1">
      <alignment horizontal="center" wrapText="1"/>
    </xf>
    <xf numFmtId="0" fontId="3" fillId="6" borderId="20" xfId="0" applyFont="1" applyFill="1" applyBorder="1" applyAlignment="1">
      <alignment horizontal="center"/>
    </xf>
    <xf numFmtId="0" fontId="3" fillId="6" borderId="58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wrapText="1"/>
    </xf>
    <xf numFmtId="0" fontId="3" fillId="6" borderId="2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left"/>
    </xf>
    <xf numFmtId="0" fontId="5" fillId="2" borderId="18" xfId="0" applyFont="1" applyFill="1" applyBorder="1"/>
    <xf numFmtId="4" fontId="5" fillId="2" borderId="64" xfId="0" applyNumberFormat="1" applyFont="1" applyFill="1" applyBorder="1" applyAlignment="1">
      <alignment horizontal="right"/>
    </xf>
    <xf numFmtId="0" fontId="5" fillId="2" borderId="16" xfId="0" applyFont="1" applyFill="1" applyBorder="1"/>
    <xf numFmtId="0" fontId="3" fillId="0" borderId="0" xfId="0" applyFont="1" applyAlignment="1">
      <alignment vertical="top"/>
    </xf>
    <xf numFmtId="0" fontId="3" fillId="5" borderId="5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21" xfId="0" applyFont="1" applyBorder="1" applyAlignment="1">
      <alignment horizontal="left"/>
    </xf>
    <xf numFmtId="4" fontId="3" fillId="3" borderId="64" xfId="0" applyNumberFormat="1" applyFont="1" applyFill="1" applyBorder="1"/>
    <xf numFmtId="4" fontId="5" fillId="0" borderId="30" xfId="0" applyNumberFormat="1" applyFont="1" applyBorder="1"/>
    <xf numFmtId="4" fontId="3" fillId="0" borderId="0" xfId="1" applyNumberFormat="1" applyFont="1" applyFill="1" applyBorder="1"/>
    <xf numFmtId="4" fontId="5" fillId="0" borderId="5" xfId="0" applyNumberFormat="1" applyFont="1" applyBorder="1"/>
    <xf numFmtId="4" fontId="5" fillId="0" borderId="5" xfId="0" applyNumberFormat="1" applyFont="1" applyBorder="1" applyAlignment="1">
      <alignment horizontal="right"/>
    </xf>
    <xf numFmtId="4" fontId="5" fillId="0" borderId="17" xfId="0" applyNumberFormat="1" applyFont="1" applyBorder="1"/>
    <xf numFmtId="4" fontId="5" fillId="0" borderId="37" xfId="0" applyNumberFormat="1" applyFont="1" applyBorder="1"/>
    <xf numFmtId="4" fontId="5" fillId="0" borderId="22" xfId="0" applyNumberFormat="1" applyFont="1" applyBorder="1"/>
    <xf numFmtId="4" fontId="5" fillId="0" borderId="77" xfId="0" applyNumberFormat="1" applyFont="1" applyBorder="1"/>
    <xf numFmtId="4" fontId="5" fillId="5" borderId="14" xfId="0" applyNumberFormat="1" applyFont="1" applyFill="1" applyBorder="1"/>
    <xf numFmtId="4" fontId="5" fillId="0" borderId="53" xfId="0" applyNumberFormat="1" applyFont="1" applyBorder="1"/>
    <xf numFmtId="4" fontId="8" fillId="0" borderId="0" xfId="0" applyNumberFormat="1" applyFont="1"/>
    <xf numFmtId="0" fontId="5" fillId="0" borderId="0" xfId="0" applyFont="1" applyAlignment="1">
      <alignment wrapText="1"/>
    </xf>
    <xf numFmtId="4" fontId="5" fillId="0" borderId="20" xfId="0" applyNumberFormat="1" applyFont="1" applyBorder="1"/>
    <xf numFmtId="4" fontId="5" fillId="0" borderId="31" xfId="0" applyNumberFormat="1" applyFont="1" applyBorder="1"/>
    <xf numFmtId="0" fontId="3" fillId="3" borderId="36" xfId="0" applyFont="1" applyFill="1" applyBorder="1" applyAlignment="1">
      <alignment horizontal="left"/>
    </xf>
    <xf numFmtId="0" fontId="3" fillId="0" borderId="72" xfId="0" applyFont="1" applyBorder="1" applyAlignment="1">
      <alignment horizontal="left"/>
    </xf>
    <xf numFmtId="0" fontId="3" fillId="3" borderId="43" xfId="0" applyFont="1" applyFill="1" applyBorder="1"/>
    <xf numFmtId="0" fontId="3" fillId="0" borderId="2" xfId="0" applyFont="1" applyBorder="1"/>
    <xf numFmtId="0" fontId="3" fillId="3" borderId="24" xfId="0" applyFont="1" applyFill="1" applyBorder="1"/>
    <xf numFmtId="0" fontId="3" fillId="0" borderId="20" xfId="0" applyFont="1" applyBorder="1"/>
    <xf numFmtId="0" fontId="3" fillId="3" borderId="42" xfId="0" applyFont="1" applyFill="1" applyBorder="1"/>
    <xf numFmtId="4" fontId="3" fillId="3" borderId="66" xfId="1" applyNumberFormat="1" applyFont="1" applyFill="1" applyBorder="1"/>
    <xf numFmtId="0" fontId="5" fillId="0" borderId="20" xfId="0" applyFont="1" applyBorder="1"/>
    <xf numFmtId="0" fontId="3" fillId="0" borderId="23" xfId="0" applyFont="1" applyBorder="1" applyAlignment="1">
      <alignment horizontal="left"/>
    </xf>
    <xf numFmtId="0" fontId="3" fillId="5" borderId="31" xfId="0" applyFont="1" applyFill="1" applyBorder="1" applyAlignment="1">
      <alignment horizontal="left"/>
    </xf>
    <xf numFmtId="4" fontId="5" fillId="0" borderId="24" xfId="0" applyNumberFormat="1" applyFont="1" applyBorder="1"/>
    <xf numFmtId="4" fontId="3" fillId="0" borderId="6" xfId="1" applyNumberFormat="1" applyFont="1" applyFill="1" applyBorder="1"/>
    <xf numFmtId="4" fontId="5" fillId="0" borderId="64" xfId="0" applyNumberFormat="1" applyFont="1" applyBorder="1"/>
    <xf numFmtId="4" fontId="3" fillId="6" borderId="30" xfId="0" applyNumberFormat="1" applyFont="1" applyFill="1" applyBorder="1"/>
    <xf numFmtId="0" fontId="5" fillId="6" borderId="0" xfId="0" applyFont="1" applyFill="1"/>
    <xf numFmtId="4" fontId="3" fillId="0" borderId="54" xfId="1" applyNumberFormat="1" applyFont="1" applyFill="1" applyBorder="1"/>
    <xf numFmtId="4" fontId="3" fillId="4" borderId="67" xfId="1" applyNumberFormat="1" applyFont="1" applyFill="1" applyBorder="1"/>
    <xf numFmtId="4" fontId="3" fillId="5" borderId="54" xfId="1" applyNumberFormat="1" applyFont="1" applyFill="1" applyBorder="1"/>
    <xf numFmtId="4" fontId="5" fillId="5" borderId="54" xfId="0" applyNumberFormat="1" applyFont="1" applyFill="1" applyBorder="1" applyAlignment="1">
      <alignment horizontal="right"/>
    </xf>
    <xf numFmtId="4" fontId="3" fillId="5" borderId="55" xfId="0" applyNumberFormat="1" applyFont="1" applyFill="1" applyBorder="1" applyAlignment="1">
      <alignment horizontal="right"/>
    </xf>
    <xf numFmtId="4" fontId="3" fillId="5" borderId="64" xfId="0" applyNumberFormat="1" applyFont="1" applyFill="1" applyBorder="1" applyAlignment="1">
      <alignment horizontal="right"/>
    </xf>
    <xf numFmtId="4" fontId="5" fillId="5" borderId="64" xfId="0" applyNumberFormat="1" applyFont="1" applyFill="1" applyBorder="1" applyAlignment="1">
      <alignment horizontal="right"/>
    </xf>
    <xf numFmtId="4" fontId="3" fillId="5" borderId="54" xfId="0" applyNumberFormat="1" applyFont="1" applyFill="1" applyBorder="1" applyAlignment="1">
      <alignment horizontal="right"/>
    </xf>
    <xf numFmtId="4" fontId="5" fillId="5" borderId="64" xfId="1" applyNumberFormat="1" applyFont="1" applyFill="1" applyBorder="1"/>
    <xf numFmtId="4" fontId="5" fillId="5" borderId="54" xfId="1" applyNumberFormat="1" applyFont="1" applyFill="1" applyBorder="1"/>
    <xf numFmtId="0" fontId="9" fillId="0" borderId="0" xfId="0" applyFont="1"/>
    <xf numFmtId="4" fontId="5" fillId="0" borderId="28" xfId="1" applyNumberFormat="1" applyFont="1" applyFill="1" applyBorder="1"/>
    <xf numFmtId="4" fontId="3" fillId="0" borderId="64" xfId="1" applyNumberFormat="1" applyFont="1" applyFill="1" applyBorder="1"/>
    <xf numFmtId="4" fontId="3" fillId="0" borderId="59" xfId="1" applyNumberFormat="1" applyFont="1" applyFill="1" applyBorder="1"/>
    <xf numFmtId="4" fontId="3" fillId="0" borderId="61" xfId="1" applyNumberFormat="1" applyFont="1" applyFill="1" applyBorder="1"/>
    <xf numFmtId="4" fontId="3" fillId="0" borderId="64" xfId="0" applyNumberFormat="1" applyFont="1" applyBorder="1"/>
    <xf numFmtId="4" fontId="5" fillId="0" borderId="28" xfId="0" applyNumberFormat="1" applyFont="1" applyBorder="1" applyAlignment="1">
      <alignment horizontal="right"/>
    </xf>
    <xf numFmtId="4" fontId="3" fillId="0" borderId="65" xfId="0" applyNumberFormat="1" applyFont="1" applyBorder="1" applyAlignment="1">
      <alignment horizontal="right"/>
    </xf>
    <xf numFmtId="4" fontId="3" fillId="3" borderId="53" xfId="0" applyNumberFormat="1" applyFont="1" applyFill="1" applyBorder="1"/>
    <xf numFmtId="4" fontId="3" fillId="5" borderId="15" xfId="1" applyNumberFormat="1" applyFont="1" applyFill="1" applyBorder="1"/>
    <xf numFmtId="4" fontId="5" fillId="0" borderId="11" xfId="0" applyNumberFormat="1" applyFont="1" applyBorder="1"/>
    <xf numFmtId="4" fontId="3" fillId="6" borderId="29" xfId="0" applyNumberFormat="1" applyFont="1" applyFill="1" applyBorder="1"/>
    <xf numFmtId="0" fontId="3" fillId="3" borderId="13" xfId="0" applyFont="1" applyFill="1" applyBorder="1" applyAlignment="1">
      <alignment horizontal="left"/>
    </xf>
    <xf numFmtId="4" fontId="5" fillId="0" borderId="4" xfId="0" applyNumberFormat="1" applyFont="1" applyBorder="1"/>
    <xf numFmtId="4" fontId="3" fillId="6" borderId="31" xfId="0" applyNumberFormat="1" applyFont="1" applyFill="1" applyBorder="1"/>
    <xf numFmtId="0" fontId="3" fillId="6" borderId="0" xfId="0" applyFont="1" applyFill="1"/>
    <xf numFmtId="4" fontId="5" fillId="0" borderId="67" xfId="0" applyNumberFormat="1" applyFont="1" applyBorder="1" applyAlignment="1">
      <alignment horizontal="right"/>
    </xf>
    <xf numFmtId="0" fontId="5" fillId="3" borderId="33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5" fillId="0" borderId="4" xfId="0" applyFont="1" applyBorder="1"/>
    <xf numFmtId="0" fontId="3" fillId="0" borderId="7" xfId="0" applyFont="1" applyBorder="1" applyAlignment="1">
      <alignment horizontal="left"/>
    </xf>
    <xf numFmtId="0" fontId="5" fillId="3" borderId="7" xfId="0" applyFont="1" applyFill="1" applyBorder="1" applyAlignment="1">
      <alignment horizontal="left"/>
    </xf>
    <xf numFmtId="0" fontId="3" fillId="5" borderId="37" xfId="0" applyFont="1" applyFill="1" applyBorder="1" applyAlignment="1">
      <alignment horizontal="left"/>
    </xf>
    <xf numFmtId="0" fontId="3" fillId="3" borderId="37" xfId="0" applyFont="1" applyFill="1" applyBorder="1" applyAlignment="1">
      <alignment horizontal="left"/>
    </xf>
    <xf numFmtId="4" fontId="3" fillId="6" borderId="3" xfId="0" applyNumberFormat="1" applyFont="1" applyFill="1" applyBorder="1"/>
    <xf numFmtId="0" fontId="3" fillId="5" borderId="30" xfId="0" applyFont="1" applyFill="1" applyBorder="1" applyAlignment="1">
      <alignment horizontal="left"/>
    </xf>
    <xf numFmtId="0" fontId="5" fillId="2" borderId="21" xfId="0" applyFont="1" applyFill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4" fontId="3" fillId="6" borderId="59" xfId="0" applyNumberFormat="1" applyFont="1" applyFill="1" applyBorder="1"/>
    <xf numFmtId="4" fontId="5" fillId="0" borderId="10" xfId="0" applyNumberFormat="1" applyFont="1" applyBorder="1"/>
    <xf numFmtId="0" fontId="5" fillId="0" borderId="70" xfId="0" applyFont="1" applyBorder="1"/>
    <xf numFmtId="4" fontId="5" fillId="0" borderId="13" xfId="0" applyNumberFormat="1" applyFont="1" applyBorder="1" applyAlignment="1">
      <alignment horizontal="right"/>
    </xf>
    <xf numFmtId="4" fontId="3" fillId="3" borderId="65" xfId="1" applyNumberFormat="1" applyFont="1" applyFill="1" applyBorder="1"/>
    <xf numFmtId="4" fontId="5" fillId="0" borderId="6" xfId="0" applyNumberFormat="1" applyFont="1" applyBorder="1" applyAlignment="1">
      <alignment horizontal="right"/>
    </xf>
    <xf numFmtId="4" fontId="3" fillId="0" borderId="55" xfId="1" applyNumberFormat="1" applyFont="1" applyFill="1" applyBorder="1"/>
    <xf numFmtId="4" fontId="3" fillId="0" borderId="28" xfId="0" applyNumberFormat="1" applyFont="1" applyBorder="1"/>
    <xf numFmtId="4" fontId="3" fillId="0" borderId="19" xfId="0" applyNumberFormat="1" applyFont="1" applyBorder="1"/>
    <xf numFmtId="4" fontId="5" fillId="0" borderId="81" xfId="0" applyNumberFormat="1" applyFont="1" applyBorder="1"/>
    <xf numFmtId="4" fontId="3" fillId="0" borderId="55" xfId="0" applyNumberFormat="1" applyFont="1" applyBorder="1"/>
    <xf numFmtId="4" fontId="5" fillId="0" borderId="13" xfId="0" applyNumberFormat="1" applyFont="1" applyBorder="1"/>
    <xf numFmtId="4" fontId="5" fillId="0" borderId="82" xfId="0" applyNumberFormat="1" applyFont="1" applyBorder="1"/>
    <xf numFmtId="4" fontId="5" fillId="0" borderId="63" xfId="0" applyNumberFormat="1" applyFont="1" applyBorder="1"/>
    <xf numFmtId="4" fontId="5" fillId="0" borderId="6" xfId="0" applyNumberFormat="1" applyFont="1" applyBorder="1"/>
    <xf numFmtId="4" fontId="5" fillId="0" borderId="15" xfId="0" applyNumberFormat="1" applyFont="1" applyBorder="1"/>
    <xf numFmtId="4" fontId="5" fillId="0" borderId="72" xfId="0" applyNumberFormat="1" applyFont="1" applyBorder="1"/>
    <xf numFmtId="4" fontId="3" fillId="3" borderId="34" xfId="1" applyNumberFormat="1" applyFont="1" applyFill="1" applyBorder="1"/>
    <xf numFmtId="4" fontId="3" fillId="0" borderId="60" xfId="1" applyNumberFormat="1" applyFont="1" applyFill="1" applyBorder="1"/>
    <xf numFmtId="4" fontId="3" fillId="4" borderId="64" xfId="1" applyNumberFormat="1" applyFont="1" applyFill="1" applyBorder="1"/>
    <xf numFmtId="4" fontId="3" fillId="4" borderId="65" xfId="1" applyNumberFormat="1" applyFont="1" applyFill="1" applyBorder="1"/>
    <xf numFmtId="4" fontId="3" fillId="4" borderId="55" xfId="1" applyNumberFormat="1" applyFont="1" applyFill="1" applyBorder="1"/>
    <xf numFmtId="4" fontId="5" fillId="0" borderId="54" xfId="1" applyNumberFormat="1" applyFont="1" applyFill="1" applyBorder="1"/>
    <xf numFmtId="4" fontId="5" fillId="0" borderId="60" xfId="1" applyNumberFormat="1" applyFont="1" applyFill="1" applyBorder="1"/>
    <xf numFmtId="4" fontId="3" fillId="0" borderId="78" xfId="1" applyNumberFormat="1" applyFont="1" applyFill="1" applyBorder="1"/>
    <xf numFmtId="4" fontId="3" fillId="0" borderId="83" xfId="1" applyNumberFormat="1" applyFont="1" applyFill="1" applyBorder="1"/>
    <xf numFmtId="4" fontId="5" fillId="2" borderId="60" xfId="0" applyNumberFormat="1" applyFont="1" applyFill="1" applyBorder="1" applyAlignment="1">
      <alignment horizontal="right"/>
    </xf>
    <xf numFmtId="4" fontId="5" fillId="2" borderId="59" xfId="0" applyNumberFormat="1" applyFont="1" applyFill="1" applyBorder="1" applyAlignment="1">
      <alignment horizontal="right"/>
    </xf>
    <xf numFmtId="4" fontId="3" fillId="3" borderId="59" xfId="0" applyNumberFormat="1" applyFont="1" applyFill="1" applyBorder="1" applyAlignment="1">
      <alignment horizontal="right"/>
    </xf>
    <xf numFmtId="4" fontId="5" fillId="2" borderId="53" xfId="0" applyNumberFormat="1" applyFont="1" applyFill="1" applyBorder="1" applyAlignment="1">
      <alignment horizontal="right"/>
    </xf>
    <xf numFmtId="4" fontId="5" fillId="2" borderId="54" xfId="0" applyNumberFormat="1" applyFont="1" applyFill="1" applyBorder="1" applyAlignment="1">
      <alignment horizontal="right"/>
    </xf>
    <xf numFmtId="4" fontId="5" fillId="2" borderId="55" xfId="0" applyNumberFormat="1" applyFont="1" applyFill="1" applyBorder="1" applyAlignment="1">
      <alignment horizontal="right"/>
    </xf>
    <xf numFmtId="4" fontId="3" fillId="3" borderId="84" xfId="1" applyNumberFormat="1" applyFont="1" applyFill="1" applyBorder="1"/>
    <xf numFmtId="4" fontId="3" fillId="0" borderId="45" xfId="1" applyNumberFormat="1" applyFont="1" applyFill="1" applyBorder="1"/>
    <xf numFmtId="4" fontId="3" fillId="3" borderId="48" xfId="1" applyNumberFormat="1" applyFont="1" applyFill="1" applyBorder="1"/>
    <xf numFmtId="4" fontId="5" fillId="0" borderId="55" xfId="1" applyNumberFormat="1" applyFont="1" applyFill="1" applyBorder="1"/>
    <xf numFmtId="4" fontId="3" fillId="0" borderId="65" xfId="1" applyNumberFormat="1" applyFont="1" applyFill="1" applyBorder="1"/>
    <xf numFmtId="4" fontId="3" fillId="0" borderId="14" xfId="1" applyNumberFormat="1" applyFont="1" applyFill="1" applyBorder="1"/>
    <xf numFmtId="4" fontId="5" fillId="5" borderId="60" xfId="1" applyNumberFormat="1" applyFont="1" applyFill="1" applyBorder="1"/>
    <xf numFmtId="4" fontId="3" fillId="3" borderId="55" xfId="1" applyNumberFormat="1" applyFont="1" applyFill="1" applyBorder="1"/>
    <xf numFmtId="4" fontId="3" fillId="3" borderId="60" xfId="1" applyNumberFormat="1" applyFont="1" applyFill="1" applyBorder="1"/>
    <xf numFmtId="4" fontId="5" fillId="0" borderId="17" xfId="1" applyNumberFormat="1" applyFont="1" applyFill="1" applyBorder="1"/>
    <xf numFmtId="4" fontId="5" fillId="0" borderId="15" xfId="1" applyNumberFormat="1" applyFont="1" applyFill="1" applyBorder="1"/>
    <xf numFmtId="4" fontId="5" fillId="0" borderId="80" xfId="0" applyNumberFormat="1" applyFont="1" applyBorder="1"/>
    <xf numFmtId="4" fontId="3" fillId="5" borderId="62" xfId="1" applyNumberFormat="1" applyFont="1" applyFill="1" applyBorder="1"/>
    <xf numFmtId="4" fontId="5" fillId="5" borderId="13" xfId="0" applyNumberFormat="1" applyFont="1" applyFill="1" applyBorder="1" applyAlignment="1">
      <alignment horizontal="right"/>
    </xf>
    <xf numFmtId="4" fontId="3" fillId="5" borderId="61" xfId="1" applyNumberFormat="1" applyFont="1" applyFill="1" applyBorder="1"/>
    <xf numFmtId="4" fontId="3" fillId="5" borderId="74" xfId="1" applyNumberFormat="1" applyFont="1" applyFill="1" applyBorder="1"/>
    <xf numFmtId="4" fontId="5" fillId="0" borderId="36" xfId="0" applyNumberFormat="1" applyFont="1" applyBorder="1"/>
    <xf numFmtId="4" fontId="3" fillId="0" borderId="15" xfId="0" applyNumberFormat="1" applyFont="1" applyBorder="1"/>
    <xf numFmtId="4" fontId="5" fillId="5" borderId="5" xfId="0" applyNumberFormat="1" applyFont="1" applyFill="1" applyBorder="1" applyAlignment="1">
      <alignment horizontal="right"/>
    </xf>
    <xf numFmtId="4" fontId="5" fillId="5" borderId="6" xfId="0" applyNumberFormat="1" applyFont="1" applyFill="1" applyBorder="1"/>
    <xf numFmtId="4" fontId="3" fillId="0" borderId="13" xfId="0" applyNumberFormat="1" applyFont="1" applyBorder="1" applyAlignment="1">
      <alignment horizontal="right"/>
    </xf>
    <xf numFmtId="4" fontId="5" fillId="0" borderId="28" xfId="0" applyNumberFormat="1" applyFont="1" applyBorder="1"/>
    <xf numFmtId="4" fontId="5" fillId="5" borderId="17" xfId="0" applyNumberFormat="1" applyFont="1" applyFill="1" applyBorder="1"/>
    <xf numFmtId="4" fontId="5" fillId="5" borderId="61" xfId="0" applyNumberFormat="1" applyFont="1" applyFill="1" applyBorder="1"/>
    <xf numFmtId="0" fontId="3" fillId="0" borderId="24" xfId="0" applyFont="1" applyBorder="1"/>
    <xf numFmtId="4" fontId="3" fillId="0" borderId="0" xfId="0" applyNumberFormat="1" applyFont="1" applyBorder="1"/>
    <xf numFmtId="4" fontId="3" fillId="0" borderId="70" xfId="0" applyNumberFormat="1" applyFont="1" applyBorder="1"/>
    <xf numFmtId="4" fontId="3" fillId="3" borderId="48" xfId="0" applyNumberFormat="1" applyFont="1" applyFill="1" applyBorder="1" applyAlignment="1">
      <alignment horizontal="right"/>
    </xf>
    <xf numFmtId="4" fontId="5" fillId="0" borderId="0" xfId="0" applyNumberFormat="1" applyFont="1" applyAlignment="1">
      <alignment horizontal="right"/>
    </xf>
    <xf numFmtId="4" fontId="3" fillId="3" borderId="79" xfId="1" applyNumberFormat="1" applyFont="1" applyFill="1" applyBorder="1"/>
    <xf numFmtId="4" fontId="3" fillId="6" borderId="1" xfId="0" applyNumberFormat="1" applyFont="1" applyFill="1" applyBorder="1"/>
    <xf numFmtId="0" fontId="3" fillId="0" borderId="85" xfId="0" applyFont="1" applyBorder="1" applyAlignment="1">
      <alignment horizontal="left"/>
    </xf>
    <xf numFmtId="4" fontId="3" fillId="0" borderId="86" xfId="0" applyNumberFormat="1" applyFont="1" applyBorder="1" applyAlignment="1">
      <alignment horizontal="right"/>
    </xf>
    <xf numFmtId="4" fontId="3" fillId="4" borderId="73" xfId="0" applyNumberFormat="1" applyFont="1" applyFill="1" applyBorder="1" applyAlignment="1">
      <alignment horizontal="right"/>
    </xf>
    <xf numFmtId="0" fontId="5" fillId="0" borderId="82" xfId="0" applyFont="1" applyBorder="1"/>
    <xf numFmtId="0" fontId="3" fillId="0" borderId="30" xfId="0" applyFont="1" applyBorder="1"/>
    <xf numFmtId="0" fontId="3" fillId="0" borderId="87" xfId="0" applyFont="1" applyBorder="1"/>
    <xf numFmtId="4" fontId="5" fillId="0" borderId="88" xfId="1" applyNumberFormat="1" applyFont="1" applyFill="1" applyBorder="1"/>
    <xf numFmtId="4" fontId="5" fillId="0" borderId="19" xfId="1" applyNumberFormat="1" applyFont="1" applyFill="1" applyBorder="1"/>
    <xf numFmtId="4" fontId="5" fillId="0" borderId="58" xfId="1" applyNumberFormat="1" applyFont="1" applyFill="1" applyBorder="1"/>
    <xf numFmtId="4" fontId="5" fillId="0" borderId="89" xfId="0" applyNumberFormat="1" applyFont="1" applyBorder="1"/>
    <xf numFmtId="4" fontId="5" fillId="0" borderId="0" xfId="0" applyNumberFormat="1" applyFont="1" applyBorder="1"/>
    <xf numFmtId="4" fontId="3" fillId="6" borderId="53" xfId="0" applyNumberFormat="1" applyFont="1" applyFill="1" applyBorder="1"/>
    <xf numFmtId="0" fontId="5" fillId="0" borderId="0" xfId="0" applyFont="1" applyBorder="1"/>
    <xf numFmtId="4" fontId="5" fillId="0" borderId="23" xfId="0" applyNumberFormat="1" applyFont="1" applyBorder="1"/>
    <xf numFmtId="4" fontId="3" fillId="0" borderId="28" xfId="1" applyNumberFormat="1" applyFont="1" applyFill="1" applyBorder="1"/>
    <xf numFmtId="4" fontId="5" fillId="0" borderId="60" xfId="0" applyNumberFormat="1" applyFont="1" applyBorder="1"/>
    <xf numFmtId="0" fontId="10" fillId="0" borderId="0" xfId="0" applyFont="1" applyFill="1"/>
    <xf numFmtId="0" fontId="3" fillId="3" borderId="90" xfId="0" applyFont="1" applyFill="1" applyBorder="1" applyAlignment="1">
      <alignment horizontal="left"/>
    </xf>
    <xf numFmtId="0" fontId="3" fillId="3" borderId="91" xfId="0" applyFont="1" applyFill="1" applyBorder="1"/>
    <xf numFmtId="0" fontId="3" fillId="3" borderId="67" xfId="0" applyFont="1" applyFill="1" applyBorder="1"/>
    <xf numFmtId="0" fontId="3" fillId="5" borderId="26" xfId="0" applyFont="1" applyFill="1" applyBorder="1"/>
    <xf numFmtId="0" fontId="3" fillId="5" borderId="12" xfId="0" applyFont="1" applyFill="1" applyBorder="1"/>
    <xf numFmtId="0" fontId="3" fillId="5" borderId="24" xfId="0" applyFont="1" applyFill="1" applyBorder="1"/>
    <xf numFmtId="0" fontId="5" fillId="0" borderId="92" xfId="0" applyFont="1" applyBorder="1"/>
    <xf numFmtId="4" fontId="5" fillId="5" borderId="28" xfId="0" applyNumberFormat="1" applyFont="1" applyFill="1" applyBorder="1"/>
    <xf numFmtId="4" fontId="5" fillId="5" borderId="5" xfId="0" applyNumberFormat="1" applyFont="1" applyFill="1" applyBorder="1"/>
    <xf numFmtId="0" fontId="3" fillId="3" borderId="94" xfId="0" applyFont="1" applyFill="1" applyBorder="1"/>
    <xf numFmtId="0" fontId="3" fillId="3" borderId="95" xfId="0" applyFont="1" applyFill="1" applyBorder="1"/>
    <xf numFmtId="0" fontId="3" fillId="5" borderId="77" xfId="0" applyFont="1" applyFill="1" applyBorder="1" applyAlignment="1">
      <alignment horizontal="left"/>
    </xf>
    <xf numFmtId="0" fontId="5" fillId="2" borderId="17" xfId="0" applyFont="1" applyFill="1" applyBorder="1" applyAlignment="1">
      <alignment horizontal="left"/>
    </xf>
    <xf numFmtId="0" fontId="5" fillId="3" borderId="40" xfId="0" applyFont="1" applyFill="1" applyBorder="1" applyAlignment="1">
      <alignment horizontal="left"/>
    </xf>
    <xf numFmtId="0" fontId="3" fillId="3" borderId="96" xfId="0" applyFont="1" applyFill="1" applyBorder="1"/>
    <xf numFmtId="4" fontId="3" fillId="3" borderId="60" xfId="0" applyNumberFormat="1" applyFont="1" applyFill="1" applyBorder="1" applyAlignment="1">
      <alignment horizontal="right"/>
    </xf>
    <xf numFmtId="4" fontId="3" fillId="3" borderId="97" xfId="1" applyNumberFormat="1" applyFont="1" applyFill="1" applyBorder="1"/>
    <xf numFmtId="4" fontId="3" fillId="3" borderId="65" xfId="0" applyNumberFormat="1" applyFont="1" applyFill="1" applyBorder="1" applyAlignment="1">
      <alignment horizontal="right"/>
    </xf>
    <xf numFmtId="4" fontId="5" fillId="0" borderId="27" xfId="0" applyNumberFormat="1" applyFont="1" applyBorder="1"/>
    <xf numFmtId="4" fontId="3" fillId="3" borderId="55" xfId="0" applyNumberFormat="1" applyFont="1" applyFill="1" applyBorder="1" applyAlignment="1">
      <alignment horizontal="right"/>
    </xf>
    <xf numFmtId="4" fontId="3" fillId="6" borderId="88" xfId="0" applyNumberFormat="1" applyFont="1" applyFill="1" applyBorder="1" applyAlignment="1">
      <alignment horizontal="center"/>
    </xf>
    <xf numFmtId="4" fontId="5" fillId="0" borderId="88" xfId="0" applyNumberFormat="1" applyFont="1" applyBorder="1"/>
    <xf numFmtId="4" fontId="5" fillId="0" borderId="19" xfId="0" applyNumberFormat="1" applyFont="1" applyBorder="1"/>
    <xf numFmtId="0" fontId="3" fillId="0" borderId="98" xfId="0" applyFont="1" applyBorder="1" applyAlignment="1">
      <alignment horizontal="left"/>
    </xf>
    <xf numFmtId="0" fontId="3" fillId="2" borderId="55" xfId="0" applyFont="1" applyFill="1" applyBorder="1" applyAlignment="1">
      <alignment horizontal="left"/>
    </xf>
    <xf numFmtId="0" fontId="3" fillId="2" borderId="54" xfId="0" applyFont="1" applyFill="1" applyBorder="1" applyAlignment="1">
      <alignment horizontal="left"/>
    </xf>
    <xf numFmtId="4" fontId="3" fillId="4" borderId="99" xfId="1" applyNumberFormat="1" applyFont="1" applyFill="1" applyBorder="1"/>
    <xf numFmtId="4" fontId="3" fillId="5" borderId="10" xfId="1" applyNumberFormat="1" applyFont="1" applyFill="1" applyBorder="1"/>
    <xf numFmtId="0" fontId="3" fillId="4" borderId="67" xfId="0" applyFont="1" applyFill="1" applyBorder="1"/>
    <xf numFmtId="0" fontId="3" fillId="4" borderId="99" xfId="0" applyFont="1" applyFill="1" applyBorder="1"/>
    <xf numFmtId="0" fontId="3" fillId="0" borderId="100" xfId="0" applyFont="1" applyBorder="1"/>
    <xf numFmtId="0" fontId="5" fillId="2" borderId="19" xfId="0" applyFont="1" applyFill="1" applyBorder="1"/>
    <xf numFmtId="0" fontId="5" fillId="2" borderId="28" xfId="0" applyFont="1" applyFill="1" applyBorder="1"/>
    <xf numFmtId="0" fontId="5" fillId="0" borderId="36" xfId="0" applyFont="1" applyBorder="1" applyAlignment="1">
      <alignment horizontal="right"/>
    </xf>
    <xf numFmtId="0" fontId="5" fillId="3" borderId="101" xfId="0" applyFont="1" applyFill="1" applyBorder="1" applyAlignment="1">
      <alignment horizontal="left"/>
    </xf>
    <xf numFmtId="4" fontId="3" fillId="3" borderId="44" xfId="0" applyNumberFormat="1" applyFont="1" applyFill="1" applyBorder="1"/>
    <xf numFmtId="0" fontId="3" fillId="5" borderId="0" xfId="0" applyFont="1" applyFill="1" applyBorder="1" applyAlignment="1">
      <alignment horizontal="left"/>
    </xf>
    <xf numFmtId="4" fontId="3" fillId="0" borderId="103" xfId="1" applyNumberFormat="1" applyFont="1" applyFill="1" applyBorder="1"/>
    <xf numFmtId="0" fontId="9" fillId="0" borderId="4" xfId="0" applyFont="1" applyBorder="1"/>
    <xf numFmtId="4" fontId="5" fillId="0" borderId="11" xfId="1" applyNumberFormat="1" applyFont="1" applyFill="1" applyBorder="1"/>
    <xf numFmtId="4" fontId="5" fillId="0" borderId="104" xfId="1" applyNumberFormat="1" applyFont="1" applyFill="1" applyBorder="1"/>
    <xf numFmtId="4" fontId="3" fillId="0" borderId="104" xfId="1" applyNumberFormat="1" applyFont="1" applyFill="1" applyBorder="1"/>
    <xf numFmtId="4" fontId="5" fillId="0" borderId="78" xfId="1" applyNumberFormat="1" applyFont="1" applyFill="1" applyBorder="1"/>
    <xf numFmtId="4" fontId="3" fillId="6" borderId="105" xfId="0" applyNumberFormat="1" applyFont="1" applyFill="1" applyBorder="1" applyAlignment="1">
      <alignment horizontal="center"/>
    </xf>
    <xf numFmtId="0" fontId="10" fillId="0" borderId="4" xfId="0" applyFont="1" applyFill="1" applyBorder="1"/>
    <xf numFmtId="4" fontId="3" fillId="2" borderId="0" xfId="0" applyNumberFormat="1" applyFont="1" applyFill="1" applyBorder="1" applyAlignment="1">
      <alignment horizontal="right"/>
    </xf>
    <xf numFmtId="0" fontId="3" fillId="2" borderId="0" xfId="0" applyFont="1" applyFill="1" applyBorder="1"/>
    <xf numFmtId="0" fontId="3" fillId="5" borderId="36" xfId="0" applyFont="1" applyFill="1" applyBorder="1" applyAlignment="1">
      <alignment horizontal="left"/>
    </xf>
    <xf numFmtId="4" fontId="5" fillId="0" borderId="44" xfId="1" applyNumberFormat="1" applyFont="1" applyFill="1" applyBorder="1"/>
    <xf numFmtId="0" fontId="9" fillId="5" borderId="0" xfId="0" applyFont="1" applyFill="1"/>
    <xf numFmtId="0" fontId="9" fillId="0" borderId="0" xfId="0" applyFont="1" applyBorder="1"/>
    <xf numFmtId="0" fontId="5" fillId="0" borderId="0" xfId="0" applyFont="1" applyBorder="1" applyAlignment="1">
      <alignment horizontal="left"/>
    </xf>
    <xf numFmtId="4" fontId="5" fillId="0" borderId="65" xfId="0" applyNumberFormat="1" applyFont="1" applyBorder="1"/>
    <xf numFmtId="4" fontId="5" fillId="0" borderId="0" xfId="1" applyNumberFormat="1" applyFont="1" applyFill="1" applyBorder="1"/>
    <xf numFmtId="4" fontId="5" fillId="0" borderId="65" xfId="1" applyNumberFormat="1" applyFont="1" applyFill="1" applyBorder="1"/>
    <xf numFmtId="4" fontId="5" fillId="0" borderId="70" xfId="0" applyNumberFormat="1" applyFont="1" applyBorder="1"/>
    <xf numFmtId="0" fontId="3" fillId="5" borderId="102" xfId="0" applyFont="1" applyFill="1" applyBorder="1" applyAlignment="1">
      <alignment horizontal="center"/>
    </xf>
    <xf numFmtId="0" fontId="3" fillId="5" borderId="70" xfId="0" applyFont="1" applyFill="1" applyBorder="1" applyAlignment="1">
      <alignment horizontal="center"/>
    </xf>
    <xf numFmtId="0" fontId="3" fillId="5" borderId="88" xfId="0" applyFont="1" applyFill="1" applyBorder="1" applyAlignment="1">
      <alignment horizontal="center"/>
    </xf>
    <xf numFmtId="0" fontId="11" fillId="3" borderId="39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5" fillId="0" borderId="0" xfId="0" applyFont="1" applyAlignment="1">
      <alignment horizontal="center"/>
    </xf>
    <xf numFmtId="0" fontId="5" fillId="0" borderId="93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CCCCFF"/>
      <color rgb="FFFF99CC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74"/>
  <sheetViews>
    <sheetView tabSelected="1" view="pageBreakPreview" zoomScaleNormal="100" zoomScaleSheetLayoutView="100" workbookViewId="0">
      <selection activeCell="O236" sqref="O236"/>
    </sheetView>
  </sheetViews>
  <sheetFormatPr defaultColWidth="8.81640625" defaultRowHeight="16" customHeight="1" x14ac:dyDescent="0.3"/>
  <cols>
    <col min="1" max="1" width="5.81640625" style="4" customWidth="1"/>
    <col min="2" max="2" width="11.26953125" style="4" bestFit="1" customWidth="1"/>
    <col min="3" max="7" width="8.81640625" style="4"/>
    <col min="8" max="8" width="4.81640625" style="4" customWidth="1"/>
    <col min="9" max="9" width="25.7265625" style="44" customWidth="1"/>
    <col min="10" max="10" width="24.1796875" style="44" customWidth="1"/>
    <col min="11" max="11" width="18.54296875" style="44" customWidth="1"/>
    <col min="12" max="12" width="8.81640625" style="4" customWidth="1"/>
    <col min="13" max="13" width="14.1796875" style="4" hidden="1" customWidth="1"/>
    <col min="14" max="14" width="8.984375E-2" style="4" customWidth="1"/>
    <col min="15" max="16384" width="8.81640625" style="4"/>
  </cols>
  <sheetData>
    <row r="1" spans="2:13" ht="16" customHeight="1" x14ac:dyDescent="0.3">
      <c r="K1" s="179" t="s">
        <v>190</v>
      </c>
    </row>
    <row r="2" spans="2:13" ht="16" customHeight="1" x14ac:dyDescent="0.3">
      <c r="B2" s="380" t="s">
        <v>126</v>
      </c>
      <c r="C2" s="380"/>
      <c r="D2" s="380"/>
      <c r="E2" s="380"/>
      <c r="F2" s="380"/>
      <c r="G2" s="380"/>
      <c r="H2" s="380"/>
      <c r="I2" s="380"/>
      <c r="J2" s="380"/>
      <c r="K2" s="380"/>
    </row>
    <row r="3" spans="2:13" ht="16" customHeight="1" x14ac:dyDescent="0.3">
      <c r="E3" s="2"/>
      <c r="F3" s="2"/>
      <c r="G3" s="2"/>
      <c r="H3" s="30"/>
    </row>
    <row r="4" spans="2:13" ht="16" customHeight="1" x14ac:dyDescent="0.3">
      <c r="B4" s="380" t="s">
        <v>188</v>
      </c>
      <c r="C4" s="380"/>
      <c r="D4" s="380"/>
      <c r="E4" s="380"/>
      <c r="F4" s="380"/>
      <c r="G4" s="380"/>
      <c r="H4" s="380"/>
      <c r="I4" s="380"/>
      <c r="J4" s="380"/>
      <c r="K4" s="380"/>
      <c r="L4" s="380"/>
      <c r="M4" s="380"/>
    </row>
    <row r="5" spans="2:13" ht="16" customHeight="1" thickBot="1" x14ac:dyDescent="0.35">
      <c r="B5" s="43"/>
      <c r="E5" s="2"/>
      <c r="F5" s="2"/>
      <c r="G5" s="2"/>
      <c r="H5" s="2"/>
      <c r="I5" s="181"/>
      <c r="J5" s="181"/>
      <c r="K5" s="181"/>
    </row>
    <row r="6" spans="2:13" ht="16" customHeight="1" thickBot="1" x14ac:dyDescent="0.35">
      <c r="B6" s="156" t="s">
        <v>0</v>
      </c>
      <c r="C6" s="157"/>
      <c r="D6" s="157"/>
      <c r="E6" s="157" t="s">
        <v>1</v>
      </c>
      <c r="F6" s="157"/>
      <c r="G6" s="157"/>
      <c r="H6" s="158"/>
      <c r="I6" s="197" t="s">
        <v>193</v>
      </c>
      <c r="J6" s="197" t="s">
        <v>191</v>
      </c>
      <c r="K6" s="338" t="s">
        <v>192</v>
      </c>
      <c r="L6" s="105"/>
      <c r="M6" s="198"/>
    </row>
    <row r="7" spans="2:13" ht="16" customHeight="1" x14ac:dyDescent="0.3">
      <c r="B7" s="107"/>
      <c r="H7" s="304"/>
      <c r="I7" s="250"/>
      <c r="J7" s="250"/>
      <c r="K7" s="339"/>
    </row>
    <row r="8" spans="2:13" ht="16" customHeight="1" x14ac:dyDescent="0.3">
      <c r="B8" s="40">
        <v>3</v>
      </c>
      <c r="C8" s="2" t="s">
        <v>2</v>
      </c>
      <c r="H8" s="5"/>
      <c r="I8" s="169"/>
      <c r="J8" s="169"/>
      <c r="K8" s="340"/>
    </row>
    <row r="9" spans="2:13" ht="16" customHeight="1" x14ac:dyDescent="0.3">
      <c r="B9" s="40"/>
      <c r="C9" s="2"/>
      <c r="H9" s="5"/>
      <c r="I9" s="169"/>
      <c r="J9" s="169"/>
      <c r="K9" s="340"/>
    </row>
    <row r="10" spans="2:13" ht="16" customHeight="1" x14ac:dyDescent="0.3">
      <c r="B10" s="40">
        <v>32</v>
      </c>
      <c r="C10" s="2" t="s">
        <v>3</v>
      </c>
      <c r="D10" s="2"/>
      <c r="E10" s="2"/>
      <c r="F10" s="2"/>
      <c r="G10" s="2"/>
      <c r="H10" s="305"/>
      <c r="I10" s="169"/>
      <c r="J10" s="169"/>
      <c r="K10" s="340"/>
    </row>
    <row r="11" spans="2:13" ht="16" customHeight="1" x14ac:dyDescent="0.3">
      <c r="B11" s="26">
        <v>321</v>
      </c>
      <c r="C11" s="27" t="s">
        <v>4</v>
      </c>
      <c r="D11" s="27"/>
      <c r="E11" s="27"/>
      <c r="F11" s="27"/>
      <c r="G11" s="27"/>
      <c r="H11" s="54"/>
      <c r="I11" s="210">
        <v>10200000</v>
      </c>
      <c r="J11" s="140">
        <v>1440720</v>
      </c>
      <c r="K11" s="140">
        <f>J11*7.5345</f>
        <v>10855104.84</v>
      </c>
      <c r="M11" s="4">
        <v>6830</v>
      </c>
    </row>
    <row r="12" spans="2:13" ht="16" customHeight="1" x14ac:dyDescent="0.3">
      <c r="B12" s="26">
        <v>322</v>
      </c>
      <c r="C12" s="27" t="s">
        <v>5</v>
      </c>
      <c r="D12" s="27"/>
      <c r="E12" s="27"/>
      <c r="F12" s="27"/>
      <c r="G12" s="27"/>
      <c r="H12" s="54"/>
      <c r="I12" s="210">
        <v>600000</v>
      </c>
      <c r="J12" s="140">
        <v>87750</v>
      </c>
      <c r="K12" s="140">
        <f t="shared" ref="K12:K62" si="0">J12*7.5345</f>
        <v>661152.375</v>
      </c>
      <c r="M12" s="4">
        <v>7100</v>
      </c>
    </row>
    <row r="13" spans="2:13" ht="16" customHeight="1" thickBot="1" x14ac:dyDescent="0.35">
      <c r="B13" s="45">
        <v>32</v>
      </c>
      <c r="C13" s="46" t="s">
        <v>185</v>
      </c>
      <c r="D13" s="47"/>
      <c r="E13" s="47"/>
      <c r="F13" s="47"/>
      <c r="G13" s="47"/>
      <c r="H13" s="48"/>
      <c r="I13" s="303">
        <f>SUM(I11:I12)</f>
        <v>10800000</v>
      </c>
      <c r="J13" s="49">
        <f>SUM(J11:J12)</f>
        <v>1528470</v>
      </c>
      <c r="K13" s="257">
        <f t="shared" si="0"/>
        <v>11516257.215</v>
      </c>
    </row>
    <row r="14" spans="2:13" ht="16" customHeight="1" thickTop="1" x14ac:dyDescent="0.3">
      <c r="B14" s="301"/>
      <c r="C14" s="9"/>
      <c r="D14" s="9"/>
      <c r="E14" s="9"/>
      <c r="F14" s="9"/>
      <c r="G14" s="9"/>
      <c r="H14" s="306"/>
      <c r="I14" s="302"/>
      <c r="J14" s="302"/>
      <c r="K14" s="140"/>
    </row>
    <row r="15" spans="2:13" ht="16" customHeight="1" x14ac:dyDescent="0.3">
      <c r="B15" s="14">
        <v>34</v>
      </c>
      <c r="C15" s="2" t="s">
        <v>6</v>
      </c>
      <c r="D15" s="2"/>
      <c r="E15" s="2"/>
      <c r="F15" s="2"/>
      <c r="G15" s="2"/>
      <c r="H15" s="305"/>
      <c r="I15" s="50"/>
      <c r="J15" s="50"/>
      <c r="K15" s="140"/>
    </row>
    <row r="16" spans="2:13" ht="16" customHeight="1" x14ac:dyDescent="0.3">
      <c r="B16" s="7">
        <v>341</v>
      </c>
      <c r="C16" s="8" t="s">
        <v>7</v>
      </c>
      <c r="D16" s="8"/>
      <c r="E16" s="8"/>
      <c r="F16" s="8"/>
      <c r="G16" s="8"/>
      <c r="H16" s="11"/>
      <c r="I16" s="215"/>
      <c r="J16" s="64"/>
      <c r="K16" s="140"/>
    </row>
    <row r="17" spans="2:13" ht="16" customHeight="1" x14ac:dyDescent="0.3">
      <c r="B17" s="26">
        <v>341311</v>
      </c>
      <c r="C17" s="23" t="s">
        <v>8</v>
      </c>
      <c r="D17" s="27"/>
      <c r="E17" s="27"/>
      <c r="G17" s="27"/>
      <c r="H17" s="54"/>
      <c r="I17" s="210">
        <v>3000</v>
      </c>
      <c r="J17" s="86">
        <v>500</v>
      </c>
      <c r="K17" s="140">
        <f t="shared" si="0"/>
        <v>3767.25</v>
      </c>
    </row>
    <row r="18" spans="2:13" ht="16" customHeight="1" x14ac:dyDescent="0.3">
      <c r="B18" s="26">
        <v>34141</v>
      </c>
      <c r="C18" s="23" t="s">
        <v>9</v>
      </c>
      <c r="D18" s="8"/>
      <c r="E18" s="8"/>
      <c r="F18" s="8"/>
      <c r="G18" s="8"/>
      <c r="H18" s="8"/>
      <c r="I18" s="51"/>
      <c r="J18" s="51"/>
      <c r="K18" s="140">
        <f t="shared" si="0"/>
        <v>0</v>
      </c>
    </row>
    <row r="19" spans="2:13" ht="16" customHeight="1" thickBot="1" x14ac:dyDescent="0.35">
      <c r="B19" s="45">
        <v>34</v>
      </c>
      <c r="C19" s="46" t="s">
        <v>186</v>
      </c>
      <c r="D19" s="47"/>
      <c r="E19" s="47"/>
      <c r="F19" s="47"/>
      <c r="G19" s="47"/>
      <c r="H19" s="119"/>
      <c r="I19" s="52">
        <f>SUM(I16:I17)</f>
        <v>3000</v>
      </c>
      <c r="J19" s="52">
        <f>SUM(J16:J17)</f>
        <v>500</v>
      </c>
      <c r="K19" s="257">
        <f t="shared" si="0"/>
        <v>3767.25</v>
      </c>
    </row>
    <row r="20" spans="2:13" ht="16" customHeight="1" thickTop="1" x14ac:dyDescent="0.3">
      <c r="B20" s="14"/>
      <c r="C20" s="2"/>
      <c r="D20" s="2"/>
      <c r="E20" s="2"/>
      <c r="F20" s="2"/>
      <c r="G20" s="42"/>
      <c r="H20" s="120"/>
      <c r="I20" s="132"/>
      <c r="J20" s="132"/>
      <c r="K20" s="140"/>
    </row>
    <row r="21" spans="2:13" ht="16" customHeight="1" x14ac:dyDescent="0.3">
      <c r="B21" s="53">
        <v>36</v>
      </c>
      <c r="C21" s="8" t="s">
        <v>10</v>
      </c>
      <c r="D21" s="8"/>
      <c r="E21" s="8"/>
      <c r="F21" s="8"/>
      <c r="G21" s="8"/>
      <c r="H21" s="110"/>
      <c r="I21" s="51"/>
      <c r="J21" s="51"/>
      <c r="K21" s="140"/>
    </row>
    <row r="22" spans="2:13" ht="16" customHeight="1" x14ac:dyDescent="0.3">
      <c r="B22" s="14"/>
      <c r="C22" s="2"/>
      <c r="D22" s="2"/>
      <c r="E22" s="2"/>
      <c r="F22" s="2"/>
      <c r="G22" s="2"/>
      <c r="H22" s="121"/>
      <c r="I22" s="51"/>
      <c r="J22" s="51"/>
      <c r="K22" s="140"/>
    </row>
    <row r="23" spans="2:13" ht="16" customHeight="1" x14ac:dyDescent="0.3">
      <c r="B23" s="53">
        <v>361</v>
      </c>
      <c r="C23" s="8" t="s">
        <v>11</v>
      </c>
      <c r="D23" s="8"/>
      <c r="E23" s="8"/>
      <c r="F23" s="8"/>
      <c r="G23" s="8"/>
      <c r="H23" s="110"/>
      <c r="I23" s="72"/>
      <c r="J23" s="72"/>
      <c r="K23" s="140"/>
    </row>
    <row r="24" spans="2:13" ht="16" customHeight="1" x14ac:dyDescent="0.3">
      <c r="B24" s="22">
        <v>361</v>
      </c>
      <c r="C24" s="24" t="s">
        <v>12</v>
      </c>
      <c r="D24" s="24"/>
      <c r="E24" s="24"/>
      <c r="F24" s="24"/>
      <c r="G24" s="13"/>
      <c r="H24" s="13"/>
      <c r="I24" s="140">
        <v>150000</v>
      </c>
      <c r="J24" s="140">
        <v>19900</v>
      </c>
      <c r="K24" s="140">
        <f t="shared" si="0"/>
        <v>149936.55000000002</v>
      </c>
    </row>
    <row r="25" spans="2:13" ht="16" customHeight="1" x14ac:dyDescent="0.3">
      <c r="B25" s="14"/>
      <c r="C25" s="2"/>
      <c r="D25" s="2"/>
      <c r="E25" s="2"/>
      <c r="F25" s="2"/>
      <c r="G25" s="2"/>
      <c r="H25" s="2"/>
      <c r="I25" s="143"/>
      <c r="J25" s="143"/>
      <c r="K25" s="140"/>
    </row>
    <row r="26" spans="2:13" ht="16" customHeight="1" x14ac:dyDescent="0.3">
      <c r="B26" s="7">
        <v>363</v>
      </c>
      <c r="C26" s="8" t="s">
        <v>13</v>
      </c>
      <c r="D26" s="8"/>
      <c r="E26" s="8"/>
      <c r="F26" s="8"/>
      <c r="G26" s="8"/>
      <c r="H26" s="11"/>
      <c r="I26" s="199"/>
      <c r="J26" s="199"/>
      <c r="K26" s="140"/>
    </row>
    <row r="27" spans="2:13" ht="16" customHeight="1" x14ac:dyDescent="0.3">
      <c r="B27" s="26">
        <v>36311</v>
      </c>
      <c r="C27" s="23" t="s">
        <v>172</v>
      </c>
      <c r="D27" s="27"/>
      <c r="E27" s="27"/>
      <c r="F27" s="27"/>
      <c r="G27" s="27"/>
      <c r="H27" s="54"/>
      <c r="I27" s="142"/>
      <c r="J27" s="142"/>
      <c r="K27" s="140"/>
    </row>
    <row r="28" spans="2:13" ht="16" customHeight="1" x14ac:dyDescent="0.3">
      <c r="B28" s="26">
        <v>36321</v>
      </c>
      <c r="C28" s="23" t="s">
        <v>14</v>
      </c>
      <c r="D28" s="27"/>
      <c r="E28" s="27"/>
      <c r="F28" s="27"/>
      <c r="G28" s="27"/>
      <c r="H28" s="54"/>
      <c r="I28" s="142"/>
      <c r="J28" s="142"/>
      <c r="K28" s="140"/>
    </row>
    <row r="29" spans="2:13" ht="16" customHeight="1" x14ac:dyDescent="0.3">
      <c r="B29" s="26">
        <v>363311</v>
      </c>
      <c r="C29" s="23" t="s">
        <v>140</v>
      </c>
      <c r="D29" s="27"/>
      <c r="E29" s="27"/>
      <c r="F29" s="27"/>
      <c r="G29" s="27"/>
      <c r="H29" s="54"/>
      <c r="I29" s="142">
        <v>170000</v>
      </c>
      <c r="J29" s="142">
        <v>4000</v>
      </c>
      <c r="K29" s="140">
        <f t="shared" si="0"/>
        <v>30138</v>
      </c>
      <c r="M29" s="180" t="s">
        <v>189</v>
      </c>
    </row>
    <row r="30" spans="2:13" ht="16" customHeight="1" x14ac:dyDescent="0.3">
      <c r="B30" s="31"/>
      <c r="C30" s="32"/>
      <c r="D30" s="33"/>
      <c r="E30" s="33"/>
      <c r="F30" s="33"/>
      <c r="G30" s="33"/>
      <c r="H30" s="126"/>
      <c r="I30" s="225"/>
      <c r="J30" s="225"/>
      <c r="K30" s="140"/>
      <c r="M30" s="180"/>
    </row>
    <row r="31" spans="2:13" ht="16" customHeight="1" thickBot="1" x14ac:dyDescent="0.35">
      <c r="B31" s="55">
        <v>36</v>
      </c>
      <c r="C31" s="56" t="s">
        <v>187</v>
      </c>
      <c r="D31" s="57"/>
      <c r="E31" s="57"/>
      <c r="F31" s="57"/>
      <c r="G31" s="57"/>
      <c r="H31" s="346"/>
      <c r="I31" s="200">
        <f>SUM(I24:I29)</f>
        <v>320000</v>
      </c>
      <c r="J31" s="200">
        <f>SUM(J24:J29)</f>
        <v>23900</v>
      </c>
      <c r="K31" s="258">
        <f t="shared" si="0"/>
        <v>180074.55000000002</v>
      </c>
    </row>
    <row r="32" spans="2:13" ht="16" customHeight="1" thickTop="1" thickBot="1" x14ac:dyDescent="0.35">
      <c r="B32" s="58">
        <v>3</v>
      </c>
      <c r="C32" s="59" t="s">
        <v>15</v>
      </c>
      <c r="D32" s="59"/>
      <c r="E32" s="60"/>
      <c r="F32" s="61"/>
      <c r="G32" s="61"/>
      <c r="H32" s="347"/>
      <c r="I32" s="344">
        <f>I13+I19+I31</f>
        <v>11123000</v>
      </c>
      <c r="J32" s="133">
        <f>J13+J19+J31</f>
        <v>1552870</v>
      </c>
      <c r="K32" s="259">
        <f t="shared" si="0"/>
        <v>11700099.015000001</v>
      </c>
    </row>
    <row r="33" spans="2:13" ht="16" customHeight="1" thickTop="1" x14ac:dyDescent="0.3">
      <c r="B33" s="341"/>
      <c r="C33" s="2"/>
      <c r="D33" s="2"/>
      <c r="E33" s="2"/>
      <c r="F33" s="2"/>
      <c r="G33" s="2"/>
      <c r="H33" s="348"/>
      <c r="I33" s="310"/>
      <c r="J33" s="310"/>
      <c r="K33" s="307"/>
    </row>
    <row r="34" spans="2:13" ht="16" customHeight="1" x14ac:dyDescent="0.3">
      <c r="B34" s="342">
        <v>4</v>
      </c>
      <c r="C34" s="1" t="s">
        <v>16</v>
      </c>
      <c r="D34" s="15"/>
      <c r="E34" s="15"/>
      <c r="F34" s="15"/>
      <c r="G34" s="15"/>
      <c r="H34" s="349"/>
      <c r="I34" s="311"/>
      <c r="J34" s="311"/>
      <c r="K34" s="308"/>
    </row>
    <row r="35" spans="2:13" ht="16" customHeight="1" thickBot="1" x14ac:dyDescent="0.35">
      <c r="B35" s="343">
        <v>41</v>
      </c>
      <c r="C35" s="16" t="s">
        <v>17</v>
      </c>
      <c r="D35" s="16"/>
      <c r="E35" s="16"/>
      <c r="F35" s="16"/>
      <c r="G35" s="16"/>
      <c r="H35" s="112"/>
      <c r="I35" s="181"/>
      <c r="J35" s="181"/>
      <c r="K35" s="309"/>
    </row>
    <row r="36" spans="2:13" ht="16" customHeight="1" x14ac:dyDescent="0.3">
      <c r="B36" s="17">
        <v>411</v>
      </c>
      <c r="C36" s="18" t="s">
        <v>18</v>
      </c>
      <c r="D36" s="19"/>
      <c r="E36" s="19"/>
      <c r="F36" s="19"/>
      <c r="G36" s="19"/>
      <c r="H36" s="350"/>
      <c r="I36" s="345">
        <f>I37+I38</f>
        <v>1680000</v>
      </c>
      <c r="J36" s="201">
        <f>J37+J38</f>
        <v>222980</v>
      </c>
      <c r="K36" s="213">
        <f t="shared" si="0"/>
        <v>1680042.81</v>
      </c>
    </row>
    <row r="37" spans="2:13" ht="16" customHeight="1" x14ac:dyDescent="0.3">
      <c r="B37" s="29">
        <v>41111</v>
      </c>
      <c r="C37" s="25" t="s">
        <v>19</v>
      </c>
      <c r="D37" s="24"/>
      <c r="E37" s="27"/>
      <c r="F37" s="24"/>
      <c r="G37" s="24"/>
      <c r="H37" s="24"/>
      <c r="I37" s="202">
        <v>1680000</v>
      </c>
      <c r="J37" s="202">
        <v>222980</v>
      </c>
      <c r="K37" s="140">
        <f t="shared" si="0"/>
        <v>1680042.81</v>
      </c>
    </row>
    <row r="38" spans="2:13" ht="16" customHeight="1" x14ac:dyDescent="0.3">
      <c r="B38" s="22">
        <v>41131</v>
      </c>
      <c r="C38" s="25" t="s">
        <v>127</v>
      </c>
      <c r="D38" s="24"/>
      <c r="E38" s="27"/>
      <c r="F38" s="24"/>
      <c r="G38" s="24"/>
      <c r="H38" s="24"/>
      <c r="I38" s="202"/>
      <c r="J38" s="202"/>
      <c r="K38" s="140"/>
    </row>
    <row r="39" spans="2:13" ht="16" customHeight="1" x14ac:dyDescent="0.3">
      <c r="B39" s="14"/>
      <c r="C39" s="2"/>
      <c r="I39" s="203"/>
      <c r="J39" s="203"/>
      <c r="K39" s="140"/>
    </row>
    <row r="40" spans="2:13" ht="16" customHeight="1" x14ac:dyDescent="0.3">
      <c r="B40" s="17">
        <v>412</v>
      </c>
      <c r="C40" s="20" t="s">
        <v>20</v>
      </c>
      <c r="D40" s="20"/>
      <c r="E40" s="20"/>
      <c r="F40" s="20"/>
      <c r="G40" s="20"/>
      <c r="H40" s="20"/>
      <c r="I40" s="204">
        <f>SUM(I41:I43)</f>
        <v>90000</v>
      </c>
      <c r="J40" s="204">
        <f>SUM(J41:J43)</f>
        <v>13280</v>
      </c>
      <c r="K40" s="140">
        <f t="shared" si="0"/>
        <v>100058.16</v>
      </c>
    </row>
    <row r="41" spans="2:13" ht="16" customHeight="1" x14ac:dyDescent="0.3">
      <c r="B41" s="63">
        <v>41214</v>
      </c>
      <c r="C41" s="23" t="s">
        <v>21</v>
      </c>
      <c r="D41" s="27"/>
      <c r="E41" s="27"/>
      <c r="F41" s="27"/>
      <c r="G41" s="27"/>
      <c r="H41" s="27"/>
      <c r="I41" s="205"/>
      <c r="J41" s="205"/>
      <c r="K41" s="140"/>
    </row>
    <row r="42" spans="2:13" ht="16" customHeight="1" x14ac:dyDescent="0.3">
      <c r="B42" s="63">
        <v>41215</v>
      </c>
      <c r="C42" s="23" t="s">
        <v>22</v>
      </c>
      <c r="D42" s="27"/>
      <c r="E42" s="27"/>
      <c r="F42" s="27"/>
      <c r="G42" s="27"/>
      <c r="H42" s="27"/>
      <c r="I42" s="205">
        <v>10000</v>
      </c>
      <c r="J42" s="44">
        <v>1330</v>
      </c>
      <c r="K42" s="140">
        <f t="shared" si="0"/>
        <v>10020.885</v>
      </c>
    </row>
    <row r="43" spans="2:13" ht="16" customHeight="1" x14ac:dyDescent="0.3">
      <c r="B43" s="63">
        <v>41219</v>
      </c>
      <c r="C43" s="23" t="s">
        <v>23</v>
      </c>
      <c r="D43" s="27"/>
      <c r="E43" s="27"/>
      <c r="F43" s="27"/>
      <c r="G43" s="27"/>
      <c r="H43" s="27"/>
      <c r="I43" s="205">
        <v>80000</v>
      </c>
      <c r="J43" s="205">
        <v>11950</v>
      </c>
      <c r="K43" s="140">
        <f t="shared" si="0"/>
        <v>90037.275000000009</v>
      </c>
    </row>
    <row r="44" spans="2:13" ht="16" customHeight="1" x14ac:dyDescent="0.3">
      <c r="B44" s="12"/>
      <c r="C44" s="13"/>
      <c r="D44" s="13"/>
      <c r="E44" s="13"/>
      <c r="F44" s="13"/>
      <c r="G44" s="13"/>
      <c r="H44" s="13"/>
      <c r="I44" s="206"/>
      <c r="J44" s="206"/>
      <c r="K44" s="140"/>
    </row>
    <row r="45" spans="2:13" ht="16" customHeight="1" x14ac:dyDescent="0.3">
      <c r="B45" s="17">
        <v>413</v>
      </c>
      <c r="C45" s="20" t="s">
        <v>24</v>
      </c>
      <c r="D45" s="20"/>
      <c r="E45" s="20"/>
      <c r="F45" s="20"/>
      <c r="G45" s="20"/>
      <c r="H45" s="20"/>
      <c r="I45" s="204">
        <f>SUM(I46:I47)</f>
        <v>245000</v>
      </c>
      <c r="J45" s="204">
        <f>SUM(J46:J47)</f>
        <v>32520</v>
      </c>
      <c r="K45" s="140">
        <f t="shared" si="0"/>
        <v>245021.94</v>
      </c>
    </row>
    <row r="46" spans="2:13" ht="16" customHeight="1" x14ac:dyDescent="0.3">
      <c r="B46" s="22">
        <v>41311</v>
      </c>
      <c r="C46" s="25" t="s">
        <v>25</v>
      </c>
      <c r="D46" s="24"/>
      <c r="E46" s="24"/>
      <c r="F46" s="24"/>
      <c r="G46" s="24"/>
      <c r="H46" s="24"/>
      <c r="I46" s="202">
        <v>245000</v>
      </c>
      <c r="J46" s="202">
        <v>32520</v>
      </c>
      <c r="K46" s="140">
        <f t="shared" si="0"/>
        <v>245021.94</v>
      </c>
    </row>
    <row r="47" spans="2:13" ht="16" customHeight="1" x14ac:dyDescent="0.3">
      <c r="B47" s="63"/>
      <c r="C47" s="23"/>
      <c r="D47" s="27"/>
      <c r="E47" s="27"/>
      <c r="F47" s="27"/>
      <c r="G47" s="27"/>
      <c r="H47" s="27"/>
      <c r="I47" s="205"/>
      <c r="J47" s="205"/>
      <c r="K47" s="140"/>
    </row>
    <row r="48" spans="2:13" ht="16" customHeight="1" thickBot="1" x14ac:dyDescent="0.35">
      <c r="B48" s="183">
        <v>41</v>
      </c>
      <c r="C48" s="185" t="s">
        <v>17</v>
      </c>
      <c r="D48" s="187"/>
      <c r="E48" s="187"/>
      <c r="F48" s="189"/>
      <c r="G48" s="189"/>
      <c r="H48" s="189"/>
      <c r="I48" s="190">
        <f>I36+I40+I45</f>
        <v>2015000</v>
      </c>
      <c r="J48" s="190">
        <f>J36+J40+J45</f>
        <v>268780</v>
      </c>
      <c r="K48" s="242">
        <f t="shared" si="0"/>
        <v>2025122.9100000001</v>
      </c>
      <c r="L48" s="313"/>
      <c r="M48" s="191"/>
    </row>
    <row r="49" spans="2:12" ht="16" customHeight="1" thickBot="1" x14ac:dyDescent="0.35">
      <c r="B49" s="184"/>
      <c r="C49" s="186"/>
      <c r="D49" s="186"/>
      <c r="E49" s="186"/>
      <c r="F49" s="186"/>
      <c r="G49" s="188"/>
      <c r="H49" s="188"/>
      <c r="I49" s="170"/>
      <c r="J49" s="170"/>
      <c r="K49" s="366"/>
      <c r="L49" s="228"/>
    </row>
    <row r="50" spans="2:12" ht="16" customHeight="1" x14ac:dyDescent="0.3">
      <c r="B50" s="62">
        <v>42</v>
      </c>
      <c r="C50" s="16" t="s">
        <v>26</v>
      </c>
      <c r="D50" s="16"/>
      <c r="E50" s="16"/>
      <c r="F50" s="16"/>
      <c r="G50" s="16"/>
      <c r="H50" s="124"/>
      <c r="I50" s="129"/>
      <c r="J50" s="129"/>
      <c r="K50" s="260"/>
    </row>
    <row r="51" spans="2:12" ht="16" customHeight="1" x14ac:dyDescent="0.3">
      <c r="B51" s="21">
        <v>421</v>
      </c>
      <c r="C51" s="18" t="s">
        <v>27</v>
      </c>
      <c r="D51" s="20"/>
      <c r="E51" s="20"/>
      <c r="F51" s="20"/>
      <c r="G51" s="20"/>
      <c r="H51" s="125"/>
      <c r="I51" s="196"/>
      <c r="J51" s="196"/>
      <c r="K51" s="140"/>
    </row>
    <row r="52" spans="2:12" ht="16" customHeight="1" x14ac:dyDescent="0.3">
      <c r="B52" s="29">
        <v>42111</v>
      </c>
      <c r="C52" s="25" t="s">
        <v>28</v>
      </c>
      <c r="D52" s="24"/>
      <c r="E52" s="24"/>
      <c r="F52" s="24"/>
      <c r="G52" s="24"/>
      <c r="H52" s="109"/>
      <c r="I52" s="208">
        <v>20000</v>
      </c>
      <c r="J52" s="208">
        <v>2660</v>
      </c>
      <c r="K52" s="140">
        <f t="shared" si="0"/>
        <v>20041.77</v>
      </c>
    </row>
    <row r="53" spans="2:12" ht="16" customHeight="1" x14ac:dyDescent="0.3">
      <c r="B53" s="26">
        <v>42112</v>
      </c>
      <c r="C53" s="23" t="s">
        <v>29</v>
      </c>
      <c r="D53" s="27"/>
      <c r="E53" s="27"/>
      <c r="F53" s="27"/>
      <c r="G53" s="27"/>
      <c r="H53" s="108"/>
      <c r="I53" s="205">
        <v>5000</v>
      </c>
      <c r="J53" s="205">
        <v>660</v>
      </c>
      <c r="K53" s="140">
        <f t="shared" si="0"/>
        <v>4972.7700000000004</v>
      </c>
    </row>
    <row r="54" spans="2:12" ht="16" customHeight="1" x14ac:dyDescent="0.3">
      <c r="B54" s="26">
        <v>42113</v>
      </c>
      <c r="C54" s="23" t="s">
        <v>30</v>
      </c>
      <c r="D54" s="27"/>
      <c r="E54" s="27"/>
      <c r="F54" s="27"/>
      <c r="G54" s="27"/>
      <c r="H54" s="108"/>
      <c r="I54" s="207">
        <v>10000</v>
      </c>
      <c r="J54" s="207">
        <v>1330</v>
      </c>
      <c r="K54" s="140">
        <f t="shared" si="0"/>
        <v>10020.885</v>
      </c>
    </row>
    <row r="55" spans="2:12" ht="16" customHeight="1" x14ac:dyDescent="0.3">
      <c r="B55" s="26">
        <v>42114</v>
      </c>
      <c r="C55" s="23" t="s">
        <v>31</v>
      </c>
      <c r="D55" s="27"/>
      <c r="E55" s="27"/>
      <c r="F55" s="27"/>
      <c r="G55" s="27"/>
      <c r="H55" s="108"/>
      <c r="I55" s="205">
        <v>5000</v>
      </c>
      <c r="J55" s="44">
        <v>660</v>
      </c>
      <c r="K55" s="140">
        <f t="shared" si="0"/>
        <v>4972.7700000000004</v>
      </c>
    </row>
    <row r="56" spans="2:12" ht="16" customHeight="1" x14ac:dyDescent="0.3">
      <c r="B56" s="26">
        <v>42115</v>
      </c>
      <c r="C56" s="23" t="s">
        <v>32</v>
      </c>
      <c r="D56" s="27"/>
      <c r="E56" s="27"/>
      <c r="F56" s="27"/>
      <c r="G56" s="27"/>
      <c r="H56" s="108"/>
      <c r="I56" s="207">
        <v>15000</v>
      </c>
      <c r="J56" s="205">
        <v>1990</v>
      </c>
      <c r="K56" s="140">
        <f t="shared" si="0"/>
        <v>14993.655000000001</v>
      </c>
    </row>
    <row r="57" spans="2:12" ht="16" customHeight="1" x14ac:dyDescent="0.3">
      <c r="B57" s="26">
        <v>42116</v>
      </c>
      <c r="C57" s="23" t="s">
        <v>33</v>
      </c>
      <c r="D57" s="27"/>
      <c r="E57" s="27"/>
      <c r="F57" s="27"/>
      <c r="G57" s="27"/>
      <c r="H57" s="54"/>
      <c r="I57" s="205">
        <v>5000</v>
      </c>
      <c r="J57" s="207">
        <v>660</v>
      </c>
      <c r="K57" s="140">
        <f t="shared" si="0"/>
        <v>4972.7700000000004</v>
      </c>
    </row>
    <row r="58" spans="2:12" ht="16" customHeight="1" x14ac:dyDescent="0.3">
      <c r="B58" s="26">
        <v>42119</v>
      </c>
      <c r="C58" s="23" t="s">
        <v>34</v>
      </c>
      <c r="D58" s="27"/>
      <c r="E58" s="27"/>
      <c r="F58" s="27"/>
      <c r="G58" s="27"/>
      <c r="H58" s="5"/>
      <c r="I58" s="205">
        <v>10000</v>
      </c>
      <c r="J58" s="205">
        <v>1330</v>
      </c>
      <c r="K58" s="140">
        <f t="shared" si="0"/>
        <v>10020.885</v>
      </c>
    </row>
    <row r="59" spans="2:12" ht="16" customHeight="1" x14ac:dyDescent="0.3">
      <c r="B59" s="26">
        <v>42121</v>
      </c>
      <c r="C59" s="23" t="s">
        <v>35</v>
      </c>
      <c r="D59" s="27"/>
      <c r="E59" s="27"/>
      <c r="F59" s="27"/>
      <c r="G59" s="24"/>
      <c r="H59" s="54"/>
      <c r="I59" s="207">
        <v>66000</v>
      </c>
      <c r="J59" s="205">
        <v>8760</v>
      </c>
      <c r="K59" s="140">
        <f t="shared" si="0"/>
        <v>66002.22</v>
      </c>
    </row>
    <row r="60" spans="2:12" ht="16" customHeight="1" x14ac:dyDescent="0.3">
      <c r="B60" s="29">
        <v>42131</v>
      </c>
      <c r="C60" s="25" t="s">
        <v>36</v>
      </c>
      <c r="D60" s="24"/>
      <c r="E60" s="24"/>
      <c r="F60" s="24"/>
      <c r="G60" s="24"/>
      <c r="H60" s="24"/>
      <c r="I60" s="207">
        <v>5000</v>
      </c>
      <c r="J60" s="207">
        <v>660</v>
      </c>
      <c r="K60" s="140">
        <f t="shared" si="0"/>
        <v>4972.7700000000004</v>
      </c>
    </row>
    <row r="61" spans="2:12" ht="16" customHeight="1" thickBot="1" x14ac:dyDescent="0.35">
      <c r="B61" s="31">
        <v>42132</v>
      </c>
      <c r="C61" s="32" t="s">
        <v>37</v>
      </c>
      <c r="D61" s="33"/>
      <c r="E61" s="33"/>
      <c r="F61" s="33"/>
      <c r="G61" s="33"/>
      <c r="H61" s="33"/>
      <c r="I61" s="207">
        <v>15000</v>
      </c>
      <c r="J61" s="207">
        <v>1990</v>
      </c>
      <c r="K61" s="261">
        <f t="shared" si="0"/>
        <v>14993.655000000001</v>
      </c>
    </row>
    <row r="62" spans="2:12" ht="16" customHeight="1" thickBot="1" x14ac:dyDescent="0.35">
      <c r="B62" s="70"/>
      <c r="C62" s="71" t="s">
        <v>196</v>
      </c>
      <c r="D62" s="71"/>
      <c r="E62" s="71"/>
      <c r="F62" s="71"/>
      <c r="G62" s="71"/>
      <c r="H62" s="71"/>
      <c r="I62" s="115">
        <f>SUM(I52:I61)</f>
        <v>156000</v>
      </c>
      <c r="J62" s="115">
        <f>SUM(J52:J61)</f>
        <v>20700</v>
      </c>
      <c r="K62" s="115">
        <f t="shared" si="0"/>
        <v>155964.15</v>
      </c>
    </row>
    <row r="63" spans="2:12" s="105" customFormat="1" ht="16" customHeight="1" x14ac:dyDescent="0.3">
      <c r="B63" s="100"/>
      <c r="C63" s="118"/>
      <c r="D63" s="118"/>
      <c r="E63" s="118"/>
      <c r="F63" s="118"/>
      <c r="G63" s="118"/>
      <c r="H63" s="118"/>
      <c r="I63" s="101"/>
      <c r="J63" s="101"/>
      <c r="K63" s="101"/>
    </row>
    <row r="64" spans="2:12" s="105" customFormat="1" ht="16" customHeight="1" thickBot="1" x14ac:dyDescent="0.35">
      <c r="B64" s="146"/>
      <c r="C64" s="138"/>
      <c r="D64" s="138"/>
      <c r="E64" s="138"/>
      <c r="F64" s="138"/>
      <c r="G64" s="138"/>
      <c r="H64" s="138"/>
      <c r="I64" s="101"/>
      <c r="J64" s="101"/>
      <c r="K64" s="101"/>
    </row>
    <row r="65" spans="2:14" ht="16" customHeight="1" thickBot="1" x14ac:dyDescent="0.35">
      <c r="B65" s="153" t="s">
        <v>0</v>
      </c>
      <c r="C65" s="154"/>
      <c r="D65" s="154"/>
      <c r="E65" s="154" t="s">
        <v>1</v>
      </c>
      <c r="F65" s="154"/>
      <c r="G65" s="154"/>
      <c r="H65" s="155"/>
      <c r="I65" s="312" t="s">
        <v>193</v>
      </c>
      <c r="J65" s="238" t="s">
        <v>191</v>
      </c>
      <c r="K65" s="151" t="s">
        <v>192</v>
      </c>
      <c r="L65" s="105"/>
      <c r="M65" s="198"/>
      <c r="N65" s="228"/>
    </row>
    <row r="66" spans="2:14" ht="16" customHeight="1" x14ac:dyDescent="0.3">
      <c r="B66" s="17">
        <v>422</v>
      </c>
      <c r="C66" s="20" t="s">
        <v>38</v>
      </c>
      <c r="D66" s="20"/>
      <c r="E66" s="20"/>
      <c r="F66" s="20"/>
      <c r="G66" s="20"/>
      <c r="H66" s="20"/>
      <c r="I66" s="176"/>
      <c r="J66" s="251"/>
      <c r="K66" s="176"/>
      <c r="N66" s="228"/>
    </row>
    <row r="67" spans="2:14" ht="16" customHeight="1" x14ac:dyDescent="0.3">
      <c r="B67" s="73">
        <v>42211</v>
      </c>
      <c r="C67" s="74" t="s">
        <v>39</v>
      </c>
      <c r="D67" s="24"/>
      <c r="E67" s="24"/>
      <c r="F67" s="75"/>
      <c r="G67" s="76"/>
      <c r="H67" s="76"/>
      <c r="I67" s="72">
        <f>SUM(I68:I87)</f>
        <v>853042.16</v>
      </c>
      <c r="J67" s="72">
        <f>SUM(J68:J87)</f>
        <v>118780</v>
      </c>
      <c r="K67" s="72">
        <f>J67*7.5345</f>
        <v>894947.91</v>
      </c>
    </row>
    <row r="68" spans="2:14" ht="16" customHeight="1" x14ac:dyDescent="0.35">
      <c r="B68" s="26">
        <v>4221101</v>
      </c>
      <c r="C68" s="23" t="s">
        <v>147</v>
      </c>
      <c r="D68" s="27"/>
      <c r="F68" s="27"/>
      <c r="G68" s="27"/>
      <c r="H68" s="27"/>
      <c r="I68" s="279">
        <v>10000</v>
      </c>
      <c r="J68" s="280">
        <v>1330</v>
      </c>
      <c r="K68" s="86">
        <f t="shared" ref="K68:K131" si="1">J68*7.5345</f>
        <v>10020.885</v>
      </c>
      <c r="L68" s="209"/>
    </row>
    <row r="69" spans="2:14" ht="16" customHeight="1" x14ac:dyDescent="0.35">
      <c r="B69" s="26">
        <v>4221102</v>
      </c>
      <c r="C69" s="23" t="s">
        <v>160</v>
      </c>
      <c r="D69" s="27"/>
      <c r="E69" s="27"/>
      <c r="F69" s="27"/>
      <c r="G69" s="27"/>
      <c r="H69" s="27"/>
      <c r="I69" s="171">
        <v>2000</v>
      </c>
      <c r="J69" s="249">
        <v>660</v>
      </c>
      <c r="K69" s="86">
        <f t="shared" si="1"/>
        <v>4972.7700000000004</v>
      </c>
      <c r="L69" s="209"/>
    </row>
    <row r="70" spans="2:14" ht="16" customHeight="1" x14ac:dyDescent="0.3">
      <c r="B70" s="26">
        <v>4221103</v>
      </c>
      <c r="C70" s="23" t="s">
        <v>40</v>
      </c>
      <c r="D70" s="27"/>
      <c r="E70" s="27"/>
      <c r="F70" s="27"/>
      <c r="G70" s="27"/>
      <c r="H70" s="27"/>
      <c r="I70" s="171">
        <v>5000</v>
      </c>
      <c r="J70" s="249">
        <v>660</v>
      </c>
      <c r="K70" s="86">
        <f t="shared" si="1"/>
        <v>4972.7700000000004</v>
      </c>
    </row>
    <row r="71" spans="2:14" ht="16" customHeight="1" x14ac:dyDescent="0.3">
      <c r="B71" s="26">
        <v>4221104</v>
      </c>
      <c r="C71" s="23" t="s">
        <v>41</v>
      </c>
      <c r="D71" s="27"/>
      <c r="E71" s="27"/>
      <c r="F71" s="27"/>
      <c r="G71" s="27"/>
      <c r="H71" s="27"/>
      <c r="I71" s="171">
        <v>5000</v>
      </c>
      <c r="J71" s="249">
        <v>660</v>
      </c>
      <c r="K71" s="86">
        <f t="shared" si="1"/>
        <v>4972.7700000000004</v>
      </c>
    </row>
    <row r="72" spans="2:14" ht="16" customHeight="1" x14ac:dyDescent="0.3">
      <c r="B72" s="26">
        <v>4221105</v>
      </c>
      <c r="C72" s="23" t="s">
        <v>42</v>
      </c>
      <c r="D72" s="27"/>
      <c r="E72" s="27"/>
      <c r="F72" s="27"/>
      <c r="G72" s="27"/>
      <c r="H72" s="27"/>
      <c r="I72" s="171">
        <v>20000</v>
      </c>
      <c r="J72" s="249">
        <v>3980</v>
      </c>
      <c r="K72" s="86">
        <f t="shared" si="1"/>
        <v>29987.31</v>
      </c>
    </row>
    <row r="73" spans="2:14" ht="16" customHeight="1" x14ac:dyDescent="0.3">
      <c r="B73" s="26">
        <v>4221106</v>
      </c>
      <c r="C73" s="23" t="s">
        <v>43</v>
      </c>
      <c r="D73" s="27"/>
      <c r="E73" s="27"/>
      <c r="F73" s="27"/>
      <c r="G73" s="27"/>
      <c r="H73" s="27"/>
      <c r="I73" s="171">
        <v>0</v>
      </c>
      <c r="J73" s="249">
        <v>400</v>
      </c>
      <c r="K73" s="86">
        <f t="shared" si="1"/>
        <v>3013.8</v>
      </c>
    </row>
    <row r="74" spans="2:14" ht="16" customHeight="1" x14ac:dyDescent="0.3">
      <c r="B74" s="26">
        <v>4221107</v>
      </c>
      <c r="C74" s="23" t="s">
        <v>168</v>
      </c>
      <c r="D74" s="27"/>
      <c r="E74" s="27"/>
      <c r="F74" s="27"/>
      <c r="G74" s="27"/>
      <c r="H74" s="27"/>
      <c r="I74" s="196">
        <v>2000</v>
      </c>
      <c r="J74" s="252">
        <v>1060</v>
      </c>
      <c r="K74" s="86">
        <f t="shared" si="1"/>
        <v>7986.5700000000006</v>
      </c>
    </row>
    <row r="75" spans="2:14" ht="16" customHeight="1" x14ac:dyDescent="0.3">
      <c r="B75" s="26">
        <v>4221108</v>
      </c>
      <c r="C75" s="23" t="s">
        <v>44</v>
      </c>
      <c r="D75" s="27"/>
      <c r="E75" s="27"/>
      <c r="F75" s="27"/>
      <c r="G75" s="27"/>
      <c r="H75" s="27"/>
      <c r="I75" s="171">
        <v>150000</v>
      </c>
      <c r="J75" s="249">
        <v>19910</v>
      </c>
      <c r="K75" s="86">
        <f t="shared" si="1"/>
        <v>150011.89500000002</v>
      </c>
    </row>
    <row r="76" spans="2:14" ht="16" customHeight="1" x14ac:dyDescent="0.3">
      <c r="B76" s="26">
        <v>4221109</v>
      </c>
      <c r="C76" s="23" t="s">
        <v>139</v>
      </c>
      <c r="D76" s="27"/>
      <c r="E76" s="27"/>
      <c r="F76" s="27"/>
      <c r="G76" s="27"/>
      <c r="H76" s="27"/>
      <c r="I76" s="171">
        <v>350000</v>
      </c>
      <c r="J76" s="249">
        <v>46450</v>
      </c>
      <c r="K76" s="86">
        <f t="shared" si="1"/>
        <v>349977.52500000002</v>
      </c>
    </row>
    <row r="77" spans="2:14" ht="16" customHeight="1" x14ac:dyDescent="0.3">
      <c r="B77" s="26">
        <v>4221110</v>
      </c>
      <c r="C77" s="23" t="s">
        <v>45</v>
      </c>
      <c r="D77" s="27"/>
      <c r="E77" s="27"/>
      <c r="F77" s="27"/>
      <c r="G77" s="27"/>
      <c r="H77" s="27"/>
      <c r="I77" s="172">
        <v>40000</v>
      </c>
      <c r="J77" s="241">
        <v>6640</v>
      </c>
      <c r="K77" s="86">
        <f t="shared" si="1"/>
        <v>50029.08</v>
      </c>
    </row>
    <row r="78" spans="2:14" ht="16" customHeight="1" x14ac:dyDescent="0.3">
      <c r="B78" s="26">
        <v>4221111</v>
      </c>
      <c r="C78" s="23" t="s">
        <v>184</v>
      </c>
      <c r="D78" s="27"/>
      <c r="E78" s="27"/>
      <c r="F78" s="27"/>
      <c r="G78" s="27"/>
      <c r="H78" s="27"/>
      <c r="I78" s="171">
        <v>15000</v>
      </c>
      <c r="J78" s="249">
        <v>3980</v>
      </c>
      <c r="K78" s="86">
        <f t="shared" si="1"/>
        <v>29987.31</v>
      </c>
    </row>
    <row r="79" spans="2:14" ht="16" customHeight="1" x14ac:dyDescent="0.3">
      <c r="B79" s="26">
        <v>4221112</v>
      </c>
      <c r="C79" s="23" t="s">
        <v>46</v>
      </c>
      <c r="D79" s="27"/>
      <c r="E79" s="27"/>
      <c r="F79" s="27"/>
      <c r="G79" s="27"/>
      <c r="H79" s="27"/>
      <c r="I79" s="171">
        <v>180000</v>
      </c>
      <c r="J79" s="249">
        <v>18580</v>
      </c>
      <c r="K79" s="86">
        <f t="shared" si="1"/>
        <v>139991.01</v>
      </c>
    </row>
    <row r="80" spans="2:14" ht="16" customHeight="1" x14ac:dyDescent="0.3">
      <c r="B80" s="26">
        <v>4221113</v>
      </c>
      <c r="C80" s="23" t="s">
        <v>138</v>
      </c>
      <c r="D80" s="27"/>
      <c r="E80" s="27"/>
      <c r="F80" s="27"/>
      <c r="G80" s="27"/>
      <c r="H80" s="27"/>
      <c r="I80" s="171">
        <v>4000</v>
      </c>
      <c r="J80" s="249">
        <v>1060</v>
      </c>
      <c r="K80" s="86">
        <f t="shared" si="1"/>
        <v>7986.5700000000006</v>
      </c>
    </row>
    <row r="81" spans="2:13" ht="16" customHeight="1" x14ac:dyDescent="0.3">
      <c r="B81" s="26">
        <v>4221114</v>
      </c>
      <c r="C81" s="23" t="s">
        <v>154</v>
      </c>
      <c r="D81" s="27"/>
      <c r="E81" s="27"/>
      <c r="F81" s="27"/>
      <c r="G81" s="27"/>
      <c r="H81" s="27"/>
      <c r="I81" s="171">
        <v>2000</v>
      </c>
      <c r="J81" s="249">
        <v>400</v>
      </c>
      <c r="K81" s="86">
        <f t="shared" si="1"/>
        <v>3013.8</v>
      </c>
    </row>
    <row r="82" spans="2:13" ht="16" customHeight="1" x14ac:dyDescent="0.3">
      <c r="B82" s="26">
        <v>4221115</v>
      </c>
      <c r="C82" s="23" t="s">
        <v>148</v>
      </c>
      <c r="D82" s="27"/>
      <c r="E82" s="27"/>
      <c r="F82" s="27"/>
      <c r="G82" s="27"/>
      <c r="H82" s="27"/>
      <c r="I82" s="171">
        <v>2000</v>
      </c>
      <c r="J82" s="249">
        <v>1060</v>
      </c>
      <c r="K82" s="86">
        <f t="shared" si="1"/>
        <v>7986.5700000000006</v>
      </c>
    </row>
    <row r="83" spans="2:13" ht="16" customHeight="1" x14ac:dyDescent="0.3">
      <c r="B83" s="26">
        <v>4221116</v>
      </c>
      <c r="C83" s="23" t="s">
        <v>149</v>
      </c>
      <c r="D83" s="27"/>
      <c r="E83" s="27"/>
      <c r="F83" s="27"/>
      <c r="G83" s="27"/>
      <c r="H83" s="27"/>
      <c r="I83" s="171">
        <v>20000</v>
      </c>
      <c r="J83" s="249">
        <v>3980</v>
      </c>
      <c r="K83" s="86">
        <f t="shared" si="1"/>
        <v>29987.31</v>
      </c>
    </row>
    <row r="84" spans="2:13" ht="16" customHeight="1" x14ac:dyDescent="0.3">
      <c r="B84" s="26">
        <v>4221119</v>
      </c>
      <c r="C84" s="24" t="s">
        <v>150</v>
      </c>
      <c r="D84" s="24"/>
      <c r="E84" s="24"/>
      <c r="F84" s="24"/>
      <c r="G84" s="24"/>
      <c r="H84" s="109"/>
      <c r="I84" s="173">
        <v>2000</v>
      </c>
      <c r="J84" s="253">
        <v>660</v>
      </c>
      <c r="K84" s="86">
        <f t="shared" si="1"/>
        <v>4972.7700000000004</v>
      </c>
    </row>
    <row r="85" spans="2:13" ht="16" customHeight="1" x14ac:dyDescent="0.3">
      <c r="B85" s="26">
        <v>4221120</v>
      </c>
      <c r="C85" s="24" t="s">
        <v>159</v>
      </c>
      <c r="D85" s="24"/>
      <c r="E85" s="24"/>
      <c r="F85" s="24"/>
      <c r="G85" s="24"/>
      <c r="H85" s="109"/>
      <c r="I85" s="173">
        <v>10000</v>
      </c>
      <c r="J85" s="253">
        <v>1330</v>
      </c>
      <c r="K85" s="86">
        <f t="shared" si="1"/>
        <v>10020.885</v>
      </c>
    </row>
    <row r="86" spans="2:13" ht="16" customHeight="1" x14ac:dyDescent="0.3">
      <c r="B86" s="26">
        <v>4221121</v>
      </c>
      <c r="C86" s="24" t="s">
        <v>173</v>
      </c>
      <c r="D86" s="24"/>
      <c r="E86" s="24"/>
      <c r="F86" s="24"/>
      <c r="G86" s="24"/>
      <c r="H86" s="109"/>
      <c r="I86" s="173">
        <v>31042.16</v>
      </c>
      <c r="J86" s="253">
        <v>4650</v>
      </c>
      <c r="K86" s="86">
        <f t="shared" si="1"/>
        <v>35035.425000000003</v>
      </c>
    </row>
    <row r="87" spans="2:13" ht="16" customHeight="1" x14ac:dyDescent="0.3">
      <c r="B87" s="26">
        <v>4221122</v>
      </c>
      <c r="C87" s="23" t="s">
        <v>174</v>
      </c>
      <c r="D87" s="27"/>
      <c r="E87" s="27"/>
      <c r="F87" s="27"/>
      <c r="G87" s="27"/>
      <c r="H87" s="108"/>
      <c r="I87" s="173">
        <v>3000</v>
      </c>
      <c r="J87" s="253">
        <v>1330</v>
      </c>
      <c r="K87" s="86">
        <f t="shared" si="1"/>
        <v>10020.885</v>
      </c>
    </row>
    <row r="88" spans="2:13" ht="16" customHeight="1" x14ac:dyDescent="0.3">
      <c r="B88" s="26"/>
      <c r="C88" s="23"/>
      <c r="D88" s="27"/>
      <c r="E88" s="27"/>
      <c r="F88" s="27"/>
      <c r="G88" s="27"/>
      <c r="H88" s="108"/>
      <c r="I88" s="171"/>
      <c r="J88" s="98"/>
      <c r="K88" s="72"/>
    </row>
    <row r="89" spans="2:13" ht="16" customHeight="1" x14ac:dyDescent="0.3">
      <c r="B89" s="7">
        <v>42212</v>
      </c>
      <c r="C89" s="77" t="s">
        <v>47</v>
      </c>
      <c r="D89" s="27"/>
      <c r="E89" s="27"/>
      <c r="F89" s="27"/>
      <c r="G89" s="27"/>
      <c r="H89" s="108"/>
      <c r="I89" s="72">
        <f>SUM(I90:I91)</f>
        <v>440000</v>
      </c>
      <c r="J89" s="72">
        <f>SUM(J90:J91)</f>
        <v>58410</v>
      </c>
      <c r="K89" s="72">
        <f t="shared" si="1"/>
        <v>440090.14500000002</v>
      </c>
    </row>
    <row r="90" spans="2:13" ht="16" customHeight="1" x14ac:dyDescent="0.3">
      <c r="B90" s="26">
        <v>4221201</v>
      </c>
      <c r="C90" s="23" t="s">
        <v>48</v>
      </c>
      <c r="D90" s="27"/>
      <c r="E90" s="27"/>
      <c r="F90" s="27"/>
      <c r="G90" s="27"/>
      <c r="H90" s="108"/>
      <c r="I90" s="140">
        <v>400000</v>
      </c>
      <c r="J90" s="140">
        <v>53100</v>
      </c>
      <c r="K90" s="86">
        <f>J90*7.5345</f>
        <v>400081.95</v>
      </c>
    </row>
    <row r="91" spans="2:13" ht="16" customHeight="1" x14ac:dyDescent="0.3">
      <c r="B91" s="22">
        <v>4221202</v>
      </c>
      <c r="C91" s="23" t="s">
        <v>49</v>
      </c>
      <c r="D91" s="27"/>
      <c r="E91" s="27"/>
      <c r="F91" s="27"/>
      <c r="G91" s="27"/>
      <c r="H91" s="27"/>
      <c r="I91" s="140">
        <v>40000</v>
      </c>
      <c r="J91" s="140">
        <v>5310</v>
      </c>
      <c r="K91" s="86">
        <f t="shared" si="1"/>
        <v>40008.195</v>
      </c>
    </row>
    <row r="92" spans="2:13" ht="16" customHeight="1" thickBot="1" x14ac:dyDescent="0.35">
      <c r="B92" s="78"/>
      <c r="C92" s="79" t="s">
        <v>197</v>
      </c>
      <c r="D92" s="79"/>
      <c r="E92" s="79"/>
      <c r="F92" s="79"/>
      <c r="G92" s="79"/>
      <c r="H92" s="111"/>
      <c r="I92" s="136">
        <f>I67+I89</f>
        <v>1293042.1600000001</v>
      </c>
      <c r="J92" s="136">
        <f>J67+J89</f>
        <v>177190</v>
      </c>
      <c r="K92" s="242">
        <f t="shared" si="1"/>
        <v>1335038.0550000002</v>
      </c>
    </row>
    <row r="93" spans="2:13" ht="16" customHeight="1" thickTop="1" thickBot="1" x14ac:dyDescent="0.35">
      <c r="B93" s="137"/>
      <c r="C93" s="138"/>
      <c r="D93" s="138"/>
      <c r="E93" s="138"/>
      <c r="F93" s="138"/>
      <c r="G93" s="138"/>
      <c r="H93" s="139"/>
      <c r="I93" s="281"/>
      <c r="J93" s="222"/>
      <c r="K93" s="263"/>
      <c r="L93" s="228"/>
      <c r="M93" s="240"/>
    </row>
    <row r="94" spans="2:13" ht="16" customHeight="1" x14ac:dyDescent="0.3">
      <c r="B94" s="21">
        <v>424</v>
      </c>
      <c r="C94" s="16" t="s">
        <v>50</v>
      </c>
      <c r="D94" s="16"/>
      <c r="E94" s="16"/>
      <c r="F94" s="16"/>
      <c r="G94" s="16"/>
      <c r="H94" s="112"/>
      <c r="I94" s="282"/>
      <c r="J94" s="282"/>
      <c r="K94" s="262"/>
    </row>
    <row r="95" spans="2:13" s="105" customFormat="1" ht="16" customHeight="1" x14ac:dyDescent="0.3">
      <c r="B95" s="73">
        <v>4241</v>
      </c>
      <c r="C95" s="74" t="s">
        <v>51</v>
      </c>
      <c r="D95" s="24"/>
      <c r="E95" s="24"/>
      <c r="F95" s="24"/>
      <c r="G95" s="24"/>
      <c r="H95" s="69"/>
      <c r="I95" s="218">
        <f>SUM(I96:I99)</f>
        <v>140697.19</v>
      </c>
      <c r="J95" s="218">
        <f>SUM(J96:J99)</f>
        <v>20600</v>
      </c>
      <c r="K95" s="72">
        <f t="shared" si="1"/>
        <v>155210.70000000001</v>
      </c>
    </row>
    <row r="96" spans="2:13" ht="16" customHeight="1" x14ac:dyDescent="0.3">
      <c r="B96" s="26">
        <v>424111</v>
      </c>
      <c r="C96" s="23" t="s">
        <v>52</v>
      </c>
      <c r="D96" s="27"/>
      <c r="E96" s="27"/>
      <c r="F96" s="27"/>
      <c r="G96" s="27"/>
      <c r="H96" s="27"/>
      <c r="I96" s="196">
        <v>100000</v>
      </c>
      <c r="J96" s="252">
        <v>14600</v>
      </c>
      <c r="K96" s="86">
        <f t="shared" si="1"/>
        <v>110003.70000000001</v>
      </c>
    </row>
    <row r="97" spans="2:19" ht="16" customHeight="1" x14ac:dyDescent="0.3">
      <c r="B97" s="26">
        <v>42412</v>
      </c>
      <c r="C97" s="23" t="s">
        <v>53</v>
      </c>
      <c r="D97" s="27"/>
      <c r="E97" s="27"/>
      <c r="F97" s="27"/>
      <c r="G97" s="27"/>
      <c r="H97" s="54"/>
      <c r="I97" s="196">
        <v>14697.19</v>
      </c>
      <c r="J97" s="252">
        <v>2000</v>
      </c>
      <c r="K97" s="86">
        <f t="shared" si="1"/>
        <v>15069</v>
      </c>
      <c r="S97" s="228"/>
    </row>
    <row r="98" spans="2:19" ht="16" customHeight="1" x14ac:dyDescent="0.3">
      <c r="B98" s="26">
        <v>42414</v>
      </c>
      <c r="C98" s="23" t="s">
        <v>54</v>
      </c>
      <c r="D98" s="27"/>
      <c r="E98" s="27"/>
      <c r="F98" s="27"/>
      <c r="G98" s="27"/>
      <c r="H98" s="54"/>
      <c r="I98" s="196">
        <v>16000</v>
      </c>
      <c r="J98" s="252">
        <v>2000</v>
      </c>
      <c r="K98" s="86">
        <f t="shared" si="1"/>
        <v>15069</v>
      </c>
    </row>
    <row r="99" spans="2:19" ht="16" customHeight="1" x14ac:dyDescent="0.3">
      <c r="B99" s="26">
        <v>42419</v>
      </c>
      <c r="C99" s="23" t="s">
        <v>55</v>
      </c>
      <c r="D99" s="27"/>
      <c r="E99" s="27"/>
      <c r="F99" s="27"/>
      <c r="G99" s="27"/>
      <c r="H99" s="54"/>
      <c r="I99" s="196">
        <v>10000</v>
      </c>
      <c r="J99" s="252">
        <v>2000</v>
      </c>
      <c r="K99" s="86">
        <f t="shared" si="1"/>
        <v>15069</v>
      </c>
    </row>
    <row r="100" spans="2:19" ht="16" customHeight="1" x14ac:dyDescent="0.3">
      <c r="B100" s="14"/>
      <c r="C100" s="2"/>
      <c r="D100" s="2"/>
      <c r="E100" s="2"/>
      <c r="F100" s="2"/>
      <c r="G100" s="2"/>
      <c r="H100" s="2"/>
      <c r="I100" s="130"/>
      <c r="K100" s="72"/>
    </row>
    <row r="101" spans="2:19" ht="16" customHeight="1" x14ac:dyDescent="0.3">
      <c r="B101" s="7">
        <v>4243</v>
      </c>
      <c r="C101" s="77" t="s">
        <v>56</v>
      </c>
      <c r="D101" s="27"/>
      <c r="E101" s="27"/>
      <c r="F101" s="27"/>
      <c r="G101" s="27"/>
      <c r="H101" s="54"/>
      <c r="I101" s="211">
        <f>SUM(I102:I106)</f>
        <v>297000</v>
      </c>
      <c r="J101" s="195">
        <f>SUM(J102:J106)</f>
        <v>45800</v>
      </c>
      <c r="K101" s="72">
        <f t="shared" si="1"/>
        <v>345080.10000000003</v>
      </c>
    </row>
    <row r="102" spans="2:19" ht="16" customHeight="1" x14ac:dyDescent="0.3">
      <c r="B102" s="26">
        <v>42431</v>
      </c>
      <c r="C102" s="23" t="s">
        <v>57</v>
      </c>
      <c r="D102" s="27"/>
      <c r="E102" s="27"/>
      <c r="F102" s="27"/>
      <c r="G102" s="27"/>
      <c r="H102" s="54"/>
      <c r="I102" s="142">
        <v>160000</v>
      </c>
      <c r="J102" s="243">
        <v>25220</v>
      </c>
      <c r="K102" s="86">
        <f t="shared" si="1"/>
        <v>190020.09</v>
      </c>
    </row>
    <row r="103" spans="2:19" ht="16" customHeight="1" x14ac:dyDescent="0.3">
      <c r="B103" s="26">
        <v>42432</v>
      </c>
      <c r="C103" s="23" t="s">
        <v>58</v>
      </c>
      <c r="D103" s="27"/>
      <c r="E103" s="27"/>
      <c r="F103" s="27"/>
      <c r="G103" s="27"/>
      <c r="H103" s="54"/>
      <c r="I103" s="142">
        <v>110000</v>
      </c>
      <c r="J103" s="243">
        <v>15930</v>
      </c>
      <c r="K103" s="86">
        <f t="shared" si="1"/>
        <v>120024.58500000001</v>
      </c>
    </row>
    <row r="104" spans="2:19" ht="16" customHeight="1" x14ac:dyDescent="0.3">
      <c r="B104" s="7"/>
      <c r="C104" s="77" t="s">
        <v>59</v>
      </c>
      <c r="D104" s="8"/>
      <c r="E104" s="8"/>
      <c r="F104" s="8"/>
      <c r="G104" s="8"/>
      <c r="H104" s="11"/>
      <c r="I104" s="196"/>
      <c r="J104" s="252"/>
      <c r="K104" s="72"/>
    </row>
    <row r="105" spans="2:19" ht="16" customHeight="1" x14ac:dyDescent="0.3">
      <c r="B105" s="26">
        <v>424411</v>
      </c>
      <c r="C105" s="23" t="s">
        <v>59</v>
      </c>
      <c r="D105" s="27"/>
      <c r="E105" s="27"/>
      <c r="F105" s="27"/>
      <c r="G105" s="27"/>
      <c r="H105" s="27"/>
      <c r="I105" s="142">
        <v>12000</v>
      </c>
      <c r="J105" s="243">
        <v>2000</v>
      </c>
      <c r="K105" s="86">
        <f t="shared" si="1"/>
        <v>15069</v>
      </c>
    </row>
    <row r="106" spans="2:19" ht="16" customHeight="1" x14ac:dyDescent="0.3">
      <c r="B106" s="26">
        <v>424413</v>
      </c>
      <c r="C106" s="23" t="s">
        <v>60</v>
      </c>
      <c r="D106" s="27"/>
      <c r="E106" s="27"/>
      <c r="F106" s="27"/>
      <c r="G106" s="27"/>
      <c r="H106" s="54"/>
      <c r="I106" s="142">
        <v>15000</v>
      </c>
      <c r="J106" s="243">
        <v>2650</v>
      </c>
      <c r="K106" s="86">
        <f t="shared" si="1"/>
        <v>19966.425000000003</v>
      </c>
    </row>
    <row r="107" spans="2:19" ht="16" customHeight="1" thickBot="1" x14ac:dyDescent="0.35">
      <c r="B107" s="80"/>
      <c r="C107" s="81" t="s">
        <v>198</v>
      </c>
      <c r="D107" s="81"/>
      <c r="E107" s="81"/>
      <c r="F107" s="81"/>
      <c r="G107" s="81"/>
      <c r="H107" s="81"/>
      <c r="I107" s="91">
        <f>I95+I101</f>
        <v>437697.19</v>
      </c>
      <c r="J107" s="255">
        <f>J95+J101</f>
        <v>66400</v>
      </c>
      <c r="K107" s="272">
        <f t="shared" si="1"/>
        <v>500290.80000000005</v>
      </c>
      <c r="L107" s="313"/>
      <c r="M107" s="191"/>
    </row>
    <row r="108" spans="2:19" ht="16" customHeight="1" thickTop="1" thickBot="1" x14ac:dyDescent="0.35">
      <c r="B108" s="82"/>
      <c r="C108" s="42"/>
      <c r="D108" s="2"/>
      <c r="E108" s="2"/>
      <c r="F108" s="2"/>
      <c r="G108" s="2"/>
      <c r="H108" s="42"/>
      <c r="I108" s="175"/>
      <c r="J108" s="175"/>
      <c r="K108" s="271"/>
      <c r="L108" s="228"/>
    </row>
    <row r="109" spans="2:19" ht="16" customHeight="1" x14ac:dyDescent="0.3">
      <c r="B109" s="147">
        <v>4251</v>
      </c>
      <c r="C109" s="41" t="s">
        <v>61</v>
      </c>
      <c r="D109" s="83"/>
      <c r="E109" s="84"/>
      <c r="F109" s="84"/>
      <c r="G109" s="84"/>
      <c r="H109" s="6"/>
      <c r="I109" s="284"/>
      <c r="J109" s="285"/>
      <c r="K109" s="213"/>
    </row>
    <row r="110" spans="2:19" ht="16" customHeight="1" x14ac:dyDescent="0.3">
      <c r="B110" s="73">
        <v>4251</v>
      </c>
      <c r="C110" s="74" t="s">
        <v>62</v>
      </c>
      <c r="D110" s="24"/>
      <c r="E110" s="24"/>
      <c r="F110" s="24"/>
      <c r="G110" s="24"/>
      <c r="H110" s="69"/>
      <c r="I110" s="244">
        <f>SUM(I111:I115)</f>
        <v>233000</v>
      </c>
      <c r="J110" s="256">
        <f>SUM(J111:J115)</f>
        <v>32260</v>
      </c>
      <c r="K110" s="72">
        <f t="shared" si="1"/>
        <v>243062.97</v>
      </c>
    </row>
    <row r="111" spans="2:19" ht="16" customHeight="1" x14ac:dyDescent="0.3">
      <c r="B111" s="26">
        <v>425112</v>
      </c>
      <c r="C111" s="23" t="s">
        <v>63</v>
      </c>
      <c r="D111" s="27"/>
      <c r="E111" s="27"/>
      <c r="G111" s="27"/>
      <c r="H111" s="27"/>
      <c r="I111" s="142">
        <v>45000</v>
      </c>
      <c r="J111" s="142">
        <v>5970</v>
      </c>
      <c r="K111" s="86">
        <f t="shared" si="1"/>
        <v>44980.965000000004</v>
      </c>
    </row>
    <row r="112" spans="2:19" ht="16" customHeight="1" x14ac:dyDescent="0.3">
      <c r="B112" s="31">
        <v>425111</v>
      </c>
      <c r="C112" s="23" t="s">
        <v>128</v>
      </c>
      <c r="D112" s="27"/>
      <c r="E112" s="27"/>
      <c r="F112" s="27"/>
      <c r="G112" s="27"/>
      <c r="H112" s="54"/>
      <c r="I112" s="142">
        <v>55000</v>
      </c>
      <c r="J112" s="142">
        <v>7300</v>
      </c>
      <c r="K112" s="86">
        <f t="shared" si="1"/>
        <v>55001.850000000006</v>
      </c>
    </row>
    <row r="113" spans="2:11" ht="16" customHeight="1" x14ac:dyDescent="0.3">
      <c r="B113" s="29">
        <v>425131</v>
      </c>
      <c r="C113" s="23" t="s">
        <v>64</v>
      </c>
      <c r="D113" s="27"/>
      <c r="E113" s="27"/>
      <c r="F113" s="27"/>
      <c r="G113" s="27"/>
      <c r="H113" s="27"/>
      <c r="I113" s="142">
        <v>120000</v>
      </c>
      <c r="J113" s="142">
        <v>15930</v>
      </c>
      <c r="K113" s="86">
        <f t="shared" si="1"/>
        <v>120024.58500000001</v>
      </c>
    </row>
    <row r="114" spans="2:11" ht="16" customHeight="1" x14ac:dyDescent="0.3">
      <c r="B114" s="26">
        <v>425141</v>
      </c>
      <c r="C114" s="23" t="s">
        <v>65</v>
      </c>
      <c r="D114" s="27"/>
      <c r="E114" s="27"/>
      <c r="F114" s="27"/>
      <c r="G114" s="27"/>
      <c r="H114" s="27"/>
      <c r="I114" s="142">
        <v>3000</v>
      </c>
      <c r="J114" s="142">
        <v>1060</v>
      </c>
      <c r="K114" s="86">
        <f t="shared" si="1"/>
        <v>7986.5700000000006</v>
      </c>
    </row>
    <row r="115" spans="2:11" ht="16" customHeight="1" x14ac:dyDescent="0.3">
      <c r="B115" s="26">
        <v>425142</v>
      </c>
      <c r="C115" s="23" t="s">
        <v>177</v>
      </c>
      <c r="D115" s="27"/>
      <c r="E115" s="27"/>
      <c r="F115" s="27"/>
      <c r="G115" s="27"/>
      <c r="H115" s="27"/>
      <c r="I115" s="142">
        <v>10000</v>
      </c>
      <c r="J115" s="142">
        <v>2000</v>
      </c>
      <c r="K115" s="86">
        <f t="shared" si="1"/>
        <v>15069</v>
      </c>
    </row>
    <row r="116" spans="2:11" ht="16" customHeight="1" x14ac:dyDescent="0.3">
      <c r="B116" s="85"/>
      <c r="I116" s="196"/>
      <c r="J116" s="196"/>
      <c r="K116" s="72"/>
    </row>
    <row r="117" spans="2:11" ht="16" customHeight="1" x14ac:dyDescent="0.3">
      <c r="B117" s="7">
        <v>4252</v>
      </c>
      <c r="C117" s="77" t="s">
        <v>66</v>
      </c>
      <c r="D117" s="8"/>
      <c r="E117" s="8"/>
      <c r="F117" s="8"/>
      <c r="G117" s="8"/>
      <c r="H117" s="11"/>
      <c r="I117" s="244">
        <f>SUM(I118:I122)</f>
        <v>321000</v>
      </c>
      <c r="J117" s="244">
        <f>SUM(J118:J122)</f>
        <v>40090</v>
      </c>
      <c r="K117" s="72">
        <f t="shared" si="1"/>
        <v>302058.10500000004</v>
      </c>
    </row>
    <row r="118" spans="2:11" ht="16" customHeight="1" x14ac:dyDescent="0.3">
      <c r="B118" s="26">
        <v>425221</v>
      </c>
      <c r="C118" s="23" t="s">
        <v>178</v>
      </c>
      <c r="D118" s="27"/>
      <c r="E118" s="27"/>
      <c r="F118" s="27"/>
      <c r="G118" s="27"/>
      <c r="H118" s="54"/>
      <c r="I118" s="130">
        <v>180000</v>
      </c>
      <c r="J118" s="130">
        <v>19910</v>
      </c>
      <c r="K118" s="86">
        <f t="shared" si="1"/>
        <v>150011.89500000002</v>
      </c>
    </row>
    <row r="119" spans="2:11" ht="16" customHeight="1" x14ac:dyDescent="0.3">
      <c r="B119" s="26">
        <v>425222</v>
      </c>
      <c r="C119" s="23" t="s">
        <v>67</v>
      </c>
      <c r="D119" s="27"/>
      <c r="E119" s="27"/>
      <c r="F119" s="27"/>
      <c r="G119" s="27"/>
      <c r="H119" s="54"/>
      <c r="I119" s="196">
        <v>20000</v>
      </c>
      <c r="J119" s="196">
        <v>3980</v>
      </c>
      <c r="K119" s="86">
        <f t="shared" si="1"/>
        <v>29987.31</v>
      </c>
    </row>
    <row r="120" spans="2:11" ht="16" customHeight="1" x14ac:dyDescent="0.3">
      <c r="B120" s="26">
        <v>425223</v>
      </c>
      <c r="C120" s="23" t="s">
        <v>68</v>
      </c>
      <c r="D120" s="27"/>
      <c r="E120" s="27"/>
      <c r="F120" s="27"/>
      <c r="G120" s="27"/>
      <c r="I120" s="196">
        <v>1000</v>
      </c>
      <c r="J120" s="196">
        <v>270</v>
      </c>
      <c r="K120" s="86">
        <f t="shared" si="1"/>
        <v>2034.3150000000001</v>
      </c>
    </row>
    <row r="121" spans="2:11" ht="16" customHeight="1" x14ac:dyDescent="0.3">
      <c r="B121" s="26">
        <v>42529</v>
      </c>
      <c r="C121" s="23" t="s">
        <v>69</v>
      </c>
      <c r="D121" s="27"/>
      <c r="E121" s="27"/>
      <c r="F121" s="27"/>
      <c r="G121" s="27"/>
      <c r="H121" s="54"/>
      <c r="I121" s="171">
        <v>120000</v>
      </c>
      <c r="J121" s="196">
        <v>15930</v>
      </c>
      <c r="K121" s="86">
        <f t="shared" si="1"/>
        <v>120024.58500000001</v>
      </c>
    </row>
    <row r="122" spans="2:11" ht="16" customHeight="1" x14ac:dyDescent="0.3">
      <c r="B122" s="14"/>
      <c r="C122" s="2"/>
      <c r="D122" s="2"/>
      <c r="E122" s="2"/>
      <c r="F122" s="2"/>
      <c r="G122" s="2"/>
      <c r="H122" s="2"/>
      <c r="I122" s="171"/>
      <c r="J122" s="171"/>
      <c r="K122" s="72"/>
    </row>
    <row r="123" spans="2:11" ht="16" customHeight="1" x14ac:dyDescent="0.3">
      <c r="B123" s="7">
        <v>4253</v>
      </c>
      <c r="C123" s="77" t="s">
        <v>70</v>
      </c>
      <c r="D123" s="27"/>
      <c r="E123" s="27"/>
      <c r="F123" s="27"/>
      <c r="G123" s="27"/>
      <c r="H123" s="54"/>
      <c r="I123" s="211">
        <f>SUM(I124:I128)</f>
        <v>185000</v>
      </c>
      <c r="J123" s="211">
        <f>SUM(J124:J128)</f>
        <v>27200</v>
      </c>
      <c r="K123" s="72">
        <f t="shared" si="1"/>
        <v>204938.40000000002</v>
      </c>
    </row>
    <row r="124" spans="2:11" ht="16" customHeight="1" x14ac:dyDescent="0.3">
      <c r="B124" s="26">
        <v>42531</v>
      </c>
      <c r="C124" s="23" t="s">
        <v>71</v>
      </c>
      <c r="D124" s="27"/>
      <c r="E124" s="27"/>
      <c r="F124" s="27"/>
      <c r="G124" s="27"/>
      <c r="H124" s="54"/>
      <c r="I124" s="196"/>
      <c r="J124" s="196"/>
      <c r="K124" s="72"/>
    </row>
    <row r="125" spans="2:11" ht="16" customHeight="1" x14ac:dyDescent="0.3">
      <c r="B125" s="26">
        <v>42532</v>
      </c>
      <c r="C125" s="23" t="s">
        <v>72</v>
      </c>
      <c r="D125" s="27"/>
      <c r="E125" s="27"/>
      <c r="F125" s="27"/>
      <c r="G125" s="27"/>
      <c r="H125" s="54"/>
      <c r="I125" s="196">
        <v>5000</v>
      </c>
      <c r="J125" s="196">
        <v>660</v>
      </c>
      <c r="K125" s="86">
        <f t="shared" si="1"/>
        <v>4972.7700000000004</v>
      </c>
    </row>
    <row r="126" spans="2:11" ht="16" customHeight="1" x14ac:dyDescent="0.3">
      <c r="B126" s="26">
        <v>42533</v>
      </c>
      <c r="C126" s="23" t="s">
        <v>73</v>
      </c>
      <c r="D126" s="27"/>
      <c r="E126" s="27"/>
      <c r="F126" s="27"/>
      <c r="G126" s="27"/>
      <c r="H126" s="54"/>
      <c r="I126" s="196"/>
      <c r="J126" s="196"/>
      <c r="K126" s="72"/>
    </row>
    <row r="127" spans="2:11" ht="16" customHeight="1" x14ac:dyDescent="0.3">
      <c r="B127" s="26">
        <v>42534</v>
      </c>
      <c r="C127" s="23" t="s">
        <v>74</v>
      </c>
      <c r="D127" s="27"/>
      <c r="E127" s="27"/>
      <c r="F127" s="27"/>
      <c r="G127" s="27"/>
      <c r="H127" s="54"/>
      <c r="I127" s="131">
        <v>60000</v>
      </c>
      <c r="J127" s="131">
        <v>7960</v>
      </c>
      <c r="K127" s="86">
        <f t="shared" si="1"/>
        <v>59974.62</v>
      </c>
    </row>
    <row r="128" spans="2:11" ht="16" customHeight="1" x14ac:dyDescent="0.3">
      <c r="B128" s="26">
        <v>42539</v>
      </c>
      <c r="C128" s="23" t="s">
        <v>75</v>
      </c>
      <c r="D128" s="27"/>
      <c r="E128" s="27"/>
      <c r="F128" s="27"/>
      <c r="G128" s="27"/>
      <c r="H128" s="54"/>
      <c r="I128" s="196">
        <v>120000</v>
      </c>
      <c r="J128" s="196">
        <v>18580</v>
      </c>
      <c r="K128" s="86">
        <f t="shared" si="1"/>
        <v>139991.01</v>
      </c>
    </row>
    <row r="129" spans="2:16" ht="16" customHeight="1" x14ac:dyDescent="0.3">
      <c r="B129" s="12"/>
      <c r="C129" s="13"/>
      <c r="D129" s="13"/>
      <c r="E129" s="13"/>
      <c r="F129" s="13"/>
      <c r="G129" s="13"/>
      <c r="H129" s="13"/>
      <c r="I129" s="196"/>
      <c r="J129" s="196"/>
      <c r="K129" s="86"/>
    </row>
    <row r="130" spans="2:16" ht="16" customHeight="1" x14ac:dyDescent="0.3">
      <c r="B130" s="7">
        <v>4254</v>
      </c>
      <c r="C130" s="77" t="s">
        <v>76</v>
      </c>
      <c r="D130" s="27"/>
      <c r="E130" s="27"/>
      <c r="F130" s="27"/>
      <c r="G130" s="27"/>
      <c r="H130" s="54"/>
      <c r="I130" s="211">
        <f>SUM(I131:I137)</f>
        <v>341080</v>
      </c>
      <c r="J130" s="211">
        <f>SUM(J131:J137)</f>
        <v>47920</v>
      </c>
      <c r="K130" s="72">
        <f t="shared" si="1"/>
        <v>361053.24000000005</v>
      </c>
    </row>
    <row r="131" spans="2:16" ht="16" customHeight="1" x14ac:dyDescent="0.35">
      <c r="B131" s="26">
        <v>42542</v>
      </c>
      <c r="C131" s="23" t="s">
        <v>77</v>
      </c>
      <c r="D131" s="27"/>
      <c r="E131" s="27"/>
      <c r="F131" s="27"/>
      <c r="G131" s="27"/>
      <c r="H131" s="27"/>
      <c r="I131" s="196">
        <v>16000</v>
      </c>
      <c r="J131" s="196">
        <v>2120</v>
      </c>
      <c r="K131" s="86">
        <f t="shared" si="1"/>
        <v>15973.140000000001</v>
      </c>
      <c r="L131" s="209"/>
    </row>
    <row r="132" spans="2:16" ht="16" customHeight="1" x14ac:dyDescent="0.35">
      <c r="B132" s="26">
        <v>42543</v>
      </c>
      <c r="C132" s="23" t="s">
        <v>78</v>
      </c>
      <c r="D132" s="27"/>
      <c r="E132" s="27"/>
      <c r="F132" s="27"/>
      <c r="G132" s="27"/>
      <c r="H132" s="54"/>
      <c r="I132" s="286">
        <v>3000</v>
      </c>
      <c r="J132" s="314">
        <v>400</v>
      </c>
      <c r="K132" s="140">
        <f t="shared" ref="K132:K137" si="2">J132*7.5345</f>
        <v>3013.8</v>
      </c>
      <c r="L132" s="209"/>
    </row>
    <row r="133" spans="2:16" ht="16" customHeight="1" x14ac:dyDescent="0.35">
      <c r="B133" s="26">
        <v>42544</v>
      </c>
      <c r="C133" s="23" t="s">
        <v>79</v>
      </c>
      <c r="D133" s="27"/>
      <c r="E133" s="27"/>
      <c r="F133" s="27"/>
      <c r="G133" s="27"/>
      <c r="H133" s="27"/>
      <c r="I133" s="196"/>
      <c r="J133" s="196"/>
      <c r="K133" s="72"/>
      <c r="L133" s="209"/>
    </row>
    <row r="134" spans="2:16" ht="16" customHeight="1" x14ac:dyDescent="0.35">
      <c r="B134" s="26">
        <v>42545</v>
      </c>
      <c r="C134" s="23" t="s">
        <v>80</v>
      </c>
      <c r="D134" s="27"/>
      <c r="E134" s="27"/>
      <c r="F134" s="27"/>
      <c r="G134" s="27"/>
      <c r="H134" s="27"/>
      <c r="I134" s="196">
        <v>160000</v>
      </c>
      <c r="J134" s="196">
        <v>23890</v>
      </c>
      <c r="K134" s="210">
        <f t="shared" si="2"/>
        <v>179999.20500000002</v>
      </c>
      <c r="L134" s="209"/>
    </row>
    <row r="135" spans="2:16" ht="16" customHeight="1" x14ac:dyDescent="0.35">
      <c r="B135" s="26">
        <v>42546</v>
      </c>
      <c r="C135" s="23" t="s">
        <v>81</v>
      </c>
      <c r="D135" s="27"/>
      <c r="E135" s="27"/>
      <c r="F135" s="27"/>
      <c r="G135" s="27"/>
      <c r="H135" s="54"/>
      <c r="I135" s="171"/>
      <c r="J135" s="196"/>
      <c r="K135" s="315"/>
      <c r="L135" s="209"/>
    </row>
    <row r="136" spans="2:16" ht="16" customHeight="1" x14ac:dyDescent="0.35">
      <c r="B136" s="26">
        <v>42547</v>
      </c>
      <c r="C136" s="23" t="s">
        <v>82</v>
      </c>
      <c r="D136" s="27"/>
      <c r="E136" s="27"/>
      <c r="F136" s="27"/>
      <c r="G136" s="27"/>
      <c r="H136" s="54"/>
      <c r="I136" s="286">
        <v>2080</v>
      </c>
      <c r="J136" s="316">
        <v>270</v>
      </c>
      <c r="K136" s="210">
        <f t="shared" si="2"/>
        <v>2034.3150000000001</v>
      </c>
      <c r="L136" s="209"/>
    </row>
    <row r="137" spans="2:16" ht="16" customHeight="1" thickBot="1" x14ac:dyDescent="0.4">
      <c r="B137" s="87">
        <v>425491</v>
      </c>
      <c r="C137" s="88" t="s">
        <v>83</v>
      </c>
      <c r="D137" s="89"/>
      <c r="E137" s="89"/>
      <c r="F137" s="89"/>
      <c r="G137" s="89"/>
      <c r="H137" s="89"/>
      <c r="I137" s="370">
        <v>160000</v>
      </c>
      <c r="J137" s="370">
        <v>21240</v>
      </c>
      <c r="K137" s="372">
        <f t="shared" si="2"/>
        <v>160032.78</v>
      </c>
      <c r="L137" s="209"/>
      <c r="N137" s="228"/>
      <c r="O137" s="313"/>
    </row>
    <row r="138" spans="2:16" ht="16" customHeight="1" x14ac:dyDescent="0.35">
      <c r="B138" s="369"/>
      <c r="C138" s="313"/>
      <c r="D138" s="313"/>
      <c r="E138" s="313"/>
      <c r="F138" s="313"/>
      <c r="G138" s="313"/>
      <c r="H138" s="313"/>
      <c r="I138" s="373"/>
      <c r="J138" s="311"/>
      <c r="K138" s="371"/>
      <c r="L138" s="209"/>
      <c r="N138" s="313"/>
      <c r="O138" s="313"/>
    </row>
    <row r="139" spans="2:16" ht="16" customHeight="1" thickBot="1" x14ac:dyDescent="0.4">
      <c r="B139" s="43"/>
      <c r="I139" s="311"/>
      <c r="J139" s="181"/>
      <c r="K139" s="181"/>
      <c r="L139" s="209"/>
      <c r="P139" s="228"/>
    </row>
    <row r="140" spans="2:16" ht="16" customHeight="1" thickBot="1" x14ac:dyDescent="0.4">
      <c r="B140" s="152" t="s">
        <v>0</v>
      </c>
      <c r="C140" s="148"/>
      <c r="D140" s="149"/>
      <c r="E140" s="149" t="s">
        <v>1</v>
      </c>
      <c r="F140" s="149"/>
      <c r="G140" s="149"/>
      <c r="H140" s="150"/>
      <c r="I140" s="223" t="s">
        <v>183</v>
      </c>
      <c r="J140" s="220" t="s">
        <v>191</v>
      </c>
      <c r="K140" s="361" t="s">
        <v>192</v>
      </c>
      <c r="L140" s="317"/>
      <c r="M140" s="224"/>
    </row>
    <row r="141" spans="2:16" ht="16" customHeight="1" x14ac:dyDescent="0.35">
      <c r="B141" s="73">
        <v>4255</v>
      </c>
      <c r="C141" s="74" t="s">
        <v>84</v>
      </c>
      <c r="D141" s="24"/>
      <c r="E141" s="24"/>
      <c r="F141" s="24"/>
      <c r="G141" s="24"/>
      <c r="H141" s="69"/>
      <c r="I141" s="212">
        <f>SUM(I142)</f>
        <v>25000</v>
      </c>
      <c r="J141" s="212">
        <f>SUM(J142)</f>
        <v>3320</v>
      </c>
      <c r="K141" s="213">
        <f>J141*7.5345</f>
        <v>25014.54</v>
      </c>
      <c r="L141" s="209"/>
    </row>
    <row r="142" spans="2:16" ht="16" customHeight="1" x14ac:dyDescent="0.35">
      <c r="B142" s="26">
        <v>42559</v>
      </c>
      <c r="C142" s="23" t="s">
        <v>181</v>
      </c>
      <c r="D142" s="27"/>
      <c r="E142" s="27"/>
      <c r="F142" s="27"/>
      <c r="G142" s="27"/>
      <c r="H142" s="54"/>
      <c r="I142" s="144">
        <v>25000</v>
      </c>
      <c r="J142" s="142">
        <v>3320</v>
      </c>
      <c r="K142" s="273">
        <f t="shared" ref="K142:K200" si="3">J142*7.5345</f>
        <v>25014.54</v>
      </c>
      <c r="L142" s="209"/>
    </row>
    <row r="143" spans="2:16" ht="16" customHeight="1" x14ac:dyDescent="0.35">
      <c r="B143" s="14"/>
      <c r="C143" s="2"/>
      <c r="D143" s="2"/>
      <c r="E143" s="2"/>
      <c r="F143" s="2"/>
      <c r="G143" s="2"/>
      <c r="H143" s="2"/>
      <c r="I143" s="214"/>
      <c r="J143" s="287"/>
      <c r="K143" s="256"/>
      <c r="L143" s="209"/>
    </row>
    <row r="144" spans="2:16" ht="16" customHeight="1" x14ac:dyDescent="0.35">
      <c r="B144" s="7">
        <v>4257</v>
      </c>
      <c r="C144" s="77" t="s">
        <v>85</v>
      </c>
      <c r="D144" s="27"/>
      <c r="E144" s="27"/>
      <c r="F144" s="27"/>
      <c r="G144" s="27"/>
      <c r="H144" s="54"/>
      <c r="I144" s="51">
        <f>SUM(I146:I157)</f>
        <v>614625</v>
      </c>
      <c r="J144" s="51">
        <f>SUM(J146:J157)</f>
        <v>90260</v>
      </c>
      <c r="K144" s="256">
        <f t="shared" si="3"/>
        <v>680063.97000000009</v>
      </c>
      <c r="L144" s="209"/>
    </row>
    <row r="145" spans="2:16" ht="16" customHeight="1" x14ac:dyDescent="0.35">
      <c r="B145" s="63"/>
      <c r="C145" s="23"/>
      <c r="D145" s="27"/>
      <c r="E145" s="27"/>
      <c r="F145" s="27"/>
      <c r="G145" s="27"/>
      <c r="H145" s="54"/>
      <c r="I145" s="171"/>
      <c r="J145" s="249"/>
      <c r="K145" s="359"/>
      <c r="L145" s="209"/>
      <c r="P145" s="33"/>
    </row>
    <row r="146" spans="2:16" ht="16" customHeight="1" x14ac:dyDescent="0.35">
      <c r="B146" s="63">
        <v>425713</v>
      </c>
      <c r="C146" s="23" t="s">
        <v>142</v>
      </c>
      <c r="D146" s="27"/>
      <c r="E146" s="27"/>
      <c r="F146" s="27"/>
      <c r="G146" s="27"/>
      <c r="H146" s="54"/>
      <c r="I146" s="171">
        <v>250000</v>
      </c>
      <c r="J146" s="249">
        <v>33180</v>
      </c>
      <c r="K146" s="72">
        <f t="shared" si="3"/>
        <v>249994.71000000002</v>
      </c>
      <c r="L146" s="209"/>
    </row>
    <row r="147" spans="2:16" ht="16" customHeight="1" x14ac:dyDescent="0.35">
      <c r="B147" s="63">
        <v>425731</v>
      </c>
      <c r="C147" s="23" t="s">
        <v>86</v>
      </c>
      <c r="D147" s="27"/>
      <c r="E147" s="27"/>
      <c r="F147" s="27"/>
      <c r="G147" s="27"/>
      <c r="H147" s="27"/>
      <c r="I147" s="171">
        <v>80000</v>
      </c>
      <c r="J147" s="249">
        <v>13270</v>
      </c>
      <c r="K147" s="358">
        <f t="shared" si="3"/>
        <v>99982.815000000002</v>
      </c>
      <c r="L147" s="209"/>
    </row>
    <row r="148" spans="2:16" ht="16" customHeight="1" x14ac:dyDescent="0.35">
      <c r="B148" s="63">
        <v>425732</v>
      </c>
      <c r="C148" s="23" t="s">
        <v>87</v>
      </c>
      <c r="D148" s="27"/>
      <c r="E148" s="27"/>
      <c r="F148" s="27"/>
      <c r="G148" s="27"/>
      <c r="H148" s="27"/>
      <c r="I148" s="172">
        <v>10000</v>
      </c>
      <c r="J148" s="241">
        <v>1990</v>
      </c>
      <c r="K148" s="86">
        <f t="shared" si="3"/>
        <v>14993.655000000001</v>
      </c>
      <c r="L148" s="209"/>
    </row>
    <row r="149" spans="2:16" ht="16" customHeight="1" x14ac:dyDescent="0.35">
      <c r="B149" s="26">
        <v>42574</v>
      </c>
      <c r="C149" s="23" t="s">
        <v>153</v>
      </c>
      <c r="D149" s="27"/>
      <c r="E149" s="27"/>
      <c r="F149" s="27"/>
      <c r="G149" s="27"/>
      <c r="H149" s="54"/>
      <c r="I149" s="171">
        <v>60000</v>
      </c>
      <c r="J149" s="249">
        <v>7960</v>
      </c>
      <c r="K149" s="360">
        <f t="shared" si="3"/>
        <v>59974.62</v>
      </c>
      <c r="L149" s="209"/>
    </row>
    <row r="150" spans="2:16" ht="16" customHeight="1" x14ac:dyDescent="0.35">
      <c r="B150" s="63">
        <v>42575</v>
      </c>
      <c r="C150" s="23" t="s">
        <v>151</v>
      </c>
      <c r="D150" s="27"/>
      <c r="E150" s="27"/>
      <c r="F150" s="27"/>
      <c r="G150" s="27"/>
      <c r="I150" s="288">
        <v>24625</v>
      </c>
      <c r="J150" s="283">
        <v>3320</v>
      </c>
      <c r="K150" s="86">
        <f t="shared" si="3"/>
        <v>25014.54</v>
      </c>
      <c r="L150" s="209"/>
    </row>
    <row r="151" spans="2:16" ht="16" customHeight="1" x14ac:dyDescent="0.35">
      <c r="B151" s="63"/>
      <c r="C151" s="23"/>
      <c r="D151" s="27"/>
      <c r="E151" s="27"/>
      <c r="F151" s="27"/>
      <c r="G151" s="27"/>
      <c r="H151" s="54"/>
      <c r="I151" s="171"/>
      <c r="J151" s="249"/>
      <c r="K151" s="262"/>
      <c r="L151" s="209"/>
    </row>
    <row r="152" spans="2:16" ht="16" customHeight="1" x14ac:dyDescent="0.35">
      <c r="B152" s="63">
        <v>425772</v>
      </c>
      <c r="C152" s="23" t="s">
        <v>88</v>
      </c>
      <c r="D152" s="27"/>
      <c r="E152" s="27"/>
      <c r="F152" s="27"/>
      <c r="G152" s="27"/>
      <c r="H152" s="27"/>
      <c r="I152" s="171">
        <v>0</v>
      </c>
      <c r="J152" s="171">
        <v>2000</v>
      </c>
      <c r="K152" s="260">
        <f t="shared" si="3"/>
        <v>15069</v>
      </c>
      <c r="L152" s="209"/>
    </row>
    <row r="153" spans="2:16" ht="16" customHeight="1" x14ac:dyDescent="0.35">
      <c r="B153" s="63"/>
      <c r="C153" s="23"/>
      <c r="D153" s="27"/>
      <c r="E153" s="27"/>
      <c r="F153" s="27"/>
      <c r="G153" s="27"/>
      <c r="H153" s="27"/>
      <c r="I153" s="172"/>
      <c r="J153" s="172"/>
      <c r="K153" s="256"/>
      <c r="L153" s="209"/>
    </row>
    <row r="154" spans="2:16" ht="16" customHeight="1" x14ac:dyDescent="0.35">
      <c r="B154" s="63">
        <v>425793</v>
      </c>
      <c r="C154" s="23" t="s">
        <v>89</v>
      </c>
      <c r="D154" s="27"/>
      <c r="E154" s="27"/>
      <c r="F154" s="27"/>
      <c r="G154" s="27"/>
      <c r="H154" s="27"/>
      <c r="I154" s="219">
        <v>120000</v>
      </c>
      <c r="J154" s="196">
        <v>15930</v>
      </c>
      <c r="K154" s="261">
        <f t="shared" si="3"/>
        <v>120024.58500000001</v>
      </c>
      <c r="L154" s="209"/>
    </row>
    <row r="155" spans="2:16" ht="16" customHeight="1" x14ac:dyDescent="0.35">
      <c r="B155" s="63">
        <v>425794</v>
      </c>
      <c r="C155" s="23" t="s">
        <v>90</v>
      </c>
      <c r="D155" s="27"/>
      <c r="E155" s="27"/>
      <c r="F155" s="27"/>
      <c r="G155" s="27"/>
      <c r="H155" s="27"/>
      <c r="I155" s="171">
        <v>10000</v>
      </c>
      <c r="J155" s="171">
        <v>1330</v>
      </c>
      <c r="K155" s="261">
        <f t="shared" si="3"/>
        <v>10020.885</v>
      </c>
      <c r="L155" s="209"/>
    </row>
    <row r="156" spans="2:16" ht="16" customHeight="1" x14ac:dyDescent="0.35">
      <c r="B156" s="63">
        <v>42579</v>
      </c>
      <c r="C156" s="23" t="s">
        <v>91</v>
      </c>
      <c r="D156" s="27"/>
      <c r="E156" s="27"/>
      <c r="F156" s="27"/>
      <c r="G156" s="27"/>
      <c r="H156" s="54"/>
      <c r="I156" s="172">
        <v>50000</v>
      </c>
      <c r="J156" s="172">
        <v>9290</v>
      </c>
      <c r="K156" s="261">
        <f t="shared" si="3"/>
        <v>69995.505000000005</v>
      </c>
      <c r="L156" s="209"/>
    </row>
    <row r="157" spans="2:16" ht="16" customHeight="1" x14ac:dyDescent="0.35">
      <c r="B157" s="29">
        <v>425796</v>
      </c>
      <c r="C157" s="23" t="s">
        <v>135</v>
      </c>
      <c r="D157" s="8"/>
      <c r="E157" s="8"/>
      <c r="F157" s="8"/>
      <c r="G157" s="8"/>
      <c r="H157" s="8"/>
      <c r="I157" s="142">
        <v>10000</v>
      </c>
      <c r="J157" s="142">
        <v>1990</v>
      </c>
      <c r="K157" s="261">
        <f t="shared" si="3"/>
        <v>14993.655000000001</v>
      </c>
      <c r="L157" s="209"/>
    </row>
    <row r="158" spans="2:16" ht="16" customHeight="1" x14ac:dyDescent="0.35">
      <c r="B158" s="29"/>
      <c r="D158" s="2"/>
      <c r="E158" s="2"/>
      <c r="F158" s="2"/>
      <c r="G158" s="2"/>
      <c r="H158" s="8"/>
      <c r="I158" s="215"/>
      <c r="J158" s="243"/>
      <c r="K158" s="256"/>
      <c r="L158" s="209"/>
    </row>
    <row r="159" spans="2:16" ht="16" customHeight="1" x14ac:dyDescent="0.35">
      <c r="B159" s="7">
        <v>4258</v>
      </c>
      <c r="C159" s="77" t="s">
        <v>92</v>
      </c>
      <c r="D159" s="27"/>
      <c r="E159" s="27"/>
      <c r="F159" s="27"/>
      <c r="G159" s="27"/>
      <c r="H159" s="108"/>
      <c r="I159" s="245">
        <f>SUM(I160:I163)</f>
        <v>335000</v>
      </c>
      <c r="J159" s="245">
        <f>SUM(J160:J163)</f>
        <v>43800</v>
      </c>
      <c r="K159" s="256">
        <f t="shared" si="3"/>
        <v>330011.10000000003</v>
      </c>
      <c r="L159" s="209"/>
    </row>
    <row r="160" spans="2:16" ht="16" customHeight="1" x14ac:dyDescent="0.35">
      <c r="B160" s="63">
        <v>425811</v>
      </c>
      <c r="C160" s="23" t="s">
        <v>179</v>
      </c>
      <c r="D160" s="27"/>
      <c r="E160" s="27"/>
      <c r="F160" s="27"/>
      <c r="G160" s="27"/>
      <c r="H160" s="108"/>
      <c r="I160" s="291">
        <v>180000</v>
      </c>
      <c r="J160" s="252">
        <v>19910</v>
      </c>
      <c r="K160" s="140">
        <f t="shared" si="3"/>
        <v>150011.89500000002</v>
      </c>
      <c r="L160" s="209"/>
    </row>
    <row r="161" spans="1:19" ht="16" customHeight="1" x14ac:dyDescent="0.35">
      <c r="B161" s="63">
        <v>425812</v>
      </c>
      <c r="C161" s="23" t="s">
        <v>180</v>
      </c>
      <c r="D161" s="27"/>
      <c r="E161" s="27"/>
      <c r="F161" s="27"/>
      <c r="G161" s="27"/>
      <c r="H161" s="123"/>
      <c r="I161" s="325">
        <v>60000</v>
      </c>
      <c r="J161" s="289">
        <v>7960</v>
      </c>
      <c r="K161" s="273">
        <f t="shared" si="3"/>
        <v>59974.62</v>
      </c>
      <c r="L161" s="209"/>
      <c r="S161" s="123"/>
    </row>
    <row r="162" spans="1:19" ht="16" customHeight="1" x14ac:dyDescent="0.35">
      <c r="B162" s="26">
        <v>425814</v>
      </c>
      <c r="C162" s="23" t="s">
        <v>165</v>
      </c>
      <c r="D162" s="27"/>
      <c r="E162" s="27"/>
      <c r="F162" s="27"/>
      <c r="G162" s="27"/>
      <c r="H162" s="108"/>
      <c r="I162" s="291">
        <v>70000</v>
      </c>
      <c r="J162" s="252">
        <v>10620</v>
      </c>
      <c r="K162" s="140">
        <f t="shared" si="3"/>
        <v>80016.39</v>
      </c>
      <c r="L162" s="209"/>
    </row>
    <row r="163" spans="1:19" ht="16" customHeight="1" x14ac:dyDescent="0.35">
      <c r="A163" s="324"/>
      <c r="B163" s="167">
        <v>42589</v>
      </c>
      <c r="C163" s="24" t="s">
        <v>93</v>
      </c>
      <c r="D163" s="24"/>
      <c r="E163" s="24"/>
      <c r="F163" s="24"/>
      <c r="G163" s="24"/>
      <c r="H163" s="109"/>
      <c r="I163" s="239">
        <v>25000</v>
      </c>
      <c r="J163" s="98">
        <v>5310</v>
      </c>
      <c r="K163" s="357">
        <f t="shared" si="3"/>
        <v>40008.195</v>
      </c>
      <c r="L163" s="356"/>
    </row>
    <row r="164" spans="1:19" ht="16" customHeight="1" x14ac:dyDescent="0.35">
      <c r="A164" s="324"/>
      <c r="B164" s="381"/>
      <c r="C164" s="382"/>
      <c r="D164" s="382"/>
      <c r="E164" s="382"/>
      <c r="F164" s="382"/>
      <c r="G164" s="382"/>
      <c r="H164" s="382"/>
      <c r="I164" s="291"/>
      <c r="J164" s="194"/>
      <c r="K164" s="355"/>
      <c r="L164" s="356"/>
    </row>
    <row r="165" spans="1:19" ht="16" customHeight="1" x14ac:dyDescent="0.35">
      <c r="A165" s="324"/>
      <c r="B165" s="163"/>
      <c r="C165" s="77" t="s">
        <v>94</v>
      </c>
      <c r="D165" s="27"/>
      <c r="E165" s="27"/>
      <c r="F165" s="27"/>
      <c r="G165" s="27"/>
      <c r="H165" s="54"/>
      <c r="I165" s="143">
        <f>SUM(I166:I176)</f>
        <v>680556.25</v>
      </c>
      <c r="J165" s="290">
        <f>SUM(J166:J176)</f>
        <v>98880</v>
      </c>
      <c r="K165" s="72">
        <f t="shared" si="3"/>
        <v>745011.36</v>
      </c>
      <c r="L165" s="209"/>
    </row>
    <row r="166" spans="1:19" ht="16" customHeight="1" x14ac:dyDescent="0.35">
      <c r="A166" s="324"/>
      <c r="B166" s="237">
        <v>42591</v>
      </c>
      <c r="C166" s="23" t="s">
        <v>129</v>
      </c>
      <c r="D166" s="27"/>
      <c r="E166" s="27"/>
      <c r="F166" s="27"/>
      <c r="G166" s="27"/>
      <c r="H166" s="27"/>
      <c r="I166" s="196">
        <v>90000</v>
      </c>
      <c r="J166" s="252">
        <v>13280</v>
      </c>
      <c r="K166" s="86">
        <f t="shared" si="3"/>
        <v>100058.16</v>
      </c>
      <c r="L166" s="209"/>
    </row>
    <row r="167" spans="1:19" ht="16" customHeight="1" x14ac:dyDescent="0.35">
      <c r="B167" s="63">
        <v>425911</v>
      </c>
      <c r="C167" s="23" t="s">
        <v>95</v>
      </c>
      <c r="D167" s="27"/>
      <c r="E167" s="27"/>
      <c r="F167" s="27"/>
      <c r="G167" s="27"/>
      <c r="H167" s="108"/>
      <c r="I167" s="252">
        <v>20000</v>
      </c>
      <c r="J167" s="249">
        <v>2650</v>
      </c>
      <c r="K167" s="358">
        <f t="shared" si="3"/>
        <v>19966.425000000003</v>
      </c>
      <c r="L167" s="209"/>
    </row>
    <row r="168" spans="1:19" ht="16" customHeight="1" x14ac:dyDescent="0.35">
      <c r="B168" s="63">
        <v>425912</v>
      </c>
      <c r="C168" s="23" t="s">
        <v>96</v>
      </c>
      <c r="D168" s="27"/>
      <c r="E168" s="27"/>
      <c r="F168" s="27"/>
      <c r="G168" s="27"/>
      <c r="H168" s="27"/>
      <c r="I168" s="171">
        <v>20000</v>
      </c>
      <c r="J168" s="249">
        <v>2650</v>
      </c>
      <c r="K168" s="86">
        <f t="shared" si="3"/>
        <v>19966.425000000003</v>
      </c>
      <c r="L168" s="209"/>
    </row>
    <row r="169" spans="1:19" ht="16" customHeight="1" x14ac:dyDescent="0.35">
      <c r="B169" s="63">
        <v>425913</v>
      </c>
      <c r="C169" s="23" t="s">
        <v>141</v>
      </c>
      <c r="D169" s="27"/>
      <c r="E169" s="27"/>
      <c r="F169" s="24"/>
      <c r="G169" s="27"/>
      <c r="H169" s="27"/>
      <c r="I169" s="171">
        <v>20000</v>
      </c>
      <c r="J169" s="171">
        <v>3980</v>
      </c>
      <c r="K169" s="140">
        <f t="shared" si="3"/>
        <v>29987.31</v>
      </c>
      <c r="L169" s="209"/>
    </row>
    <row r="170" spans="1:19" ht="16" customHeight="1" x14ac:dyDescent="0.35">
      <c r="B170" s="63">
        <v>425914</v>
      </c>
      <c r="C170" s="23" t="s">
        <v>97</v>
      </c>
      <c r="D170" s="27"/>
      <c r="E170" s="27"/>
      <c r="G170" s="27"/>
      <c r="H170" s="27"/>
      <c r="I170" s="171">
        <v>10000</v>
      </c>
      <c r="J170" s="171">
        <v>1330</v>
      </c>
      <c r="K170" s="273">
        <f t="shared" si="3"/>
        <v>10020.885</v>
      </c>
      <c r="L170" s="209"/>
    </row>
    <row r="171" spans="1:19" ht="16" customHeight="1" x14ac:dyDescent="0.35">
      <c r="B171" s="63">
        <v>425915</v>
      </c>
      <c r="C171" s="23" t="s">
        <v>98</v>
      </c>
      <c r="D171" s="27"/>
      <c r="E171" s="27"/>
      <c r="F171" s="27"/>
      <c r="G171" s="27"/>
      <c r="H171" s="54"/>
      <c r="I171" s="171">
        <v>20000</v>
      </c>
      <c r="J171" s="171">
        <v>2650</v>
      </c>
      <c r="K171" s="140">
        <f t="shared" si="3"/>
        <v>19966.425000000003</v>
      </c>
      <c r="L171" s="209"/>
    </row>
    <row r="172" spans="1:19" ht="16" customHeight="1" x14ac:dyDescent="0.35">
      <c r="B172" s="26">
        <v>425921</v>
      </c>
      <c r="C172" s="23" t="s">
        <v>136</v>
      </c>
      <c r="D172" s="27"/>
      <c r="E172" s="27"/>
      <c r="F172" s="27"/>
      <c r="G172" s="27"/>
      <c r="H172" s="54"/>
      <c r="I172" s="171">
        <v>230000</v>
      </c>
      <c r="J172" s="171">
        <v>30530</v>
      </c>
      <c r="K172" s="273">
        <f t="shared" si="3"/>
        <v>230028.285</v>
      </c>
      <c r="L172" s="209"/>
    </row>
    <row r="173" spans="1:19" ht="16" customHeight="1" x14ac:dyDescent="0.35">
      <c r="B173" s="26">
        <v>425992</v>
      </c>
      <c r="C173" s="23" t="s">
        <v>137</v>
      </c>
      <c r="D173" s="27"/>
      <c r="E173" s="27"/>
      <c r="F173" s="27"/>
      <c r="G173" s="27"/>
      <c r="H173" s="54"/>
      <c r="I173" s="171">
        <v>102806.25</v>
      </c>
      <c r="J173" s="171">
        <v>13270</v>
      </c>
      <c r="K173" s="261">
        <f t="shared" si="3"/>
        <v>99982.815000000002</v>
      </c>
      <c r="L173" s="209"/>
    </row>
    <row r="174" spans="1:19" ht="16" customHeight="1" x14ac:dyDescent="0.35">
      <c r="B174" s="26">
        <v>425993</v>
      </c>
      <c r="C174" s="33" t="s">
        <v>131</v>
      </c>
      <c r="D174" s="33"/>
      <c r="E174" s="33"/>
      <c r="F174" s="33"/>
      <c r="G174" s="33"/>
      <c r="H174" s="33"/>
      <c r="I174" s="326">
        <v>20000</v>
      </c>
      <c r="J174" s="177">
        <v>2660</v>
      </c>
      <c r="K174" s="276">
        <f t="shared" si="3"/>
        <v>20041.77</v>
      </c>
      <c r="L174" s="209"/>
    </row>
    <row r="175" spans="1:19" ht="16" customHeight="1" x14ac:dyDescent="0.35">
      <c r="B175" s="31">
        <v>425994</v>
      </c>
      <c r="C175" s="33" t="s">
        <v>134</v>
      </c>
      <c r="D175" s="33"/>
      <c r="E175" s="33"/>
      <c r="F175" s="33"/>
      <c r="G175" s="33"/>
      <c r="H175" s="33"/>
      <c r="I175" s="171">
        <v>137750</v>
      </c>
      <c r="J175" s="171">
        <v>24550</v>
      </c>
      <c r="K175" s="261">
        <f t="shared" si="3"/>
        <v>184971.97500000001</v>
      </c>
      <c r="L175" s="209"/>
    </row>
    <row r="176" spans="1:19" ht="16" customHeight="1" x14ac:dyDescent="0.35">
      <c r="B176" s="31">
        <v>425997</v>
      </c>
      <c r="C176" s="33" t="s">
        <v>166</v>
      </c>
      <c r="D176" s="33"/>
      <c r="E176" s="33"/>
      <c r="F176" s="33"/>
      <c r="G176" s="33"/>
      <c r="H176" s="33"/>
      <c r="I176" s="171">
        <v>10000</v>
      </c>
      <c r="J176" s="171">
        <v>1330</v>
      </c>
      <c r="K176" s="261">
        <f t="shared" si="3"/>
        <v>10020.885</v>
      </c>
      <c r="L176" s="209"/>
    </row>
    <row r="177" spans="1:13" ht="16" customHeight="1" x14ac:dyDescent="0.35">
      <c r="B177" s="31"/>
      <c r="C177" s="33"/>
      <c r="D177" s="33"/>
      <c r="E177" s="33"/>
      <c r="F177" s="33"/>
      <c r="G177" s="33"/>
      <c r="H177" s="33"/>
      <c r="I177" s="173"/>
      <c r="J177" s="253"/>
      <c r="K177" s="275"/>
      <c r="L177" s="209"/>
    </row>
    <row r="178" spans="1:13" ht="16" customHeight="1" thickBot="1" x14ac:dyDescent="0.4">
      <c r="B178" s="226"/>
      <c r="C178" s="81" t="s">
        <v>199</v>
      </c>
      <c r="D178" s="81"/>
      <c r="E178" s="81"/>
      <c r="F178" s="81"/>
      <c r="G178" s="81"/>
      <c r="H178" s="81"/>
      <c r="I178" s="117">
        <f>SUM(I110+I117+I123+I130+I141+I144+I159+I165)</f>
        <v>2735261.25</v>
      </c>
      <c r="J178" s="117">
        <f>SUM(J110+J117+J123+J130+J141+J144+J159+J165)</f>
        <v>383730</v>
      </c>
      <c r="K178" s="91">
        <f t="shared" si="3"/>
        <v>2891213.6850000001</v>
      </c>
      <c r="L178" s="367"/>
      <c r="M178" s="106"/>
    </row>
    <row r="179" spans="1:13" ht="16" customHeight="1" thickTop="1" x14ac:dyDescent="0.35">
      <c r="A179" s="123"/>
      <c r="B179" s="234"/>
      <c r="C179" s="321"/>
      <c r="D179" s="322"/>
      <c r="E179" s="323"/>
      <c r="F179" s="323"/>
      <c r="G179" s="323"/>
      <c r="H179" s="323"/>
      <c r="I179" s="247"/>
      <c r="J179" s="130"/>
      <c r="K179" s="244"/>
      <c r="L179" s="209"/>
    </row>
    <row r="180" spans="1:13" ht="16" customHeight="1" x14ac:dyDescent="0.35">
      <c r="A180" s="123"/>
      <c r="B180" s="227">
        <v>429</v>
      </c>
      <c r="C180" s="28" t="s">
        <v>99</v>
      </c>
      <c r="D180" s="20"/>
      <c r="E180" s="20"/>
      <c r="F180" s="20"/>
      <c r="G180" s="20"/>
      <c r="H180" s="125"/>
      <c r="I180" s="131"/>
      <c r="J180" s="196"/>
      <c r="K180" s="211"/>
      <c r="L180" s="209"/>
    </row>
    <row r="181" spans="1:13" ht="16" customHeight="1" x14ac:dyDescent="0.35">
      <c r="A181" s="123"/>
      <c r="B181" s="235">
        <v>42914</v>
      </c>
      <c r="C181" s="74" t="s">
        <v>170</v>
      </c>
      <c r="D181" s="24"/>
      <c r="E181" s="24"/>
      <c r="F181" s="24"/>
      <c r="G181" s="24"/>
      <c r="H181" s="69"/>
      <c r="I181" s="256">
        <v>1800000</v>
      </c>
      <c r="J181" s="256">
        <v>278720</v>
      </c>
      <c r="K181" s="256">
        <f t="shared" si="3"/>
        <v>2100015.8400000003</v>
      </c>
      <c r="L181" s="209"/>
      <c r="M181" s="4">
        <v>7100</v>
      </c>
    </row>
    <row r="182" spans="1:13" ht="16" customHeight="1" x14ac:dyDescent="0.35">
      <c r="A182" s="123"/>
      <c r="B182" s="236">
        <v>4291</v>
      </c>
      <c r="C182" s="23" t="s">
        <v>132</v>
      </c>
      <c r="D182" s="27"/>
      <c r="E182" s="27"/>
      <c r="F182" s="27"/>
      <c r="G182" s="27"/>
      <c r="H182" s="54"/>
      <c r="I182" s="140">
        <v>1800000</v>
      </c>
      <c r="J182" s="210">
        <v>278720</v>
      </c>
      <c r="K182" s="261">
        <f t="shared" si="3"/>
        <v>2100015.8400000003</v>
      </c>
      <c r="L182" s="209"/>
    </row>
    <row r="183" spans="1:13" ht="16" customHeight="1" x14ac:dyDescent="0.35">
      <c r="A183" s="123"/>
      <c r="B183" s="237">
        <v>4292</v>
      </c>
      <c r="C183" s="2"/>
      <c r="D183" s="2"/>
      <c r="E183" s="2"/>
      <c r="I183" s="248"/>
      <c r="J183" s="246"/>
      <c r="K183" s="256"/>
      <c r="L183" s="209"/>
    </row>
    <row r="184" spans="1:13" ht="16" customHeight="1" x14ac:dyDescent="0.35">
      <c r="A184" s="123"/>
      <c r="C184" s="77" t="s">
        <v>100</v>
      </c>
      <c r="D184" s="27"/>
      <c r="E184" s="27"/>
      <c r="F184" s="27"/>
      <c r="G184" s="27"/>
      <c r="H184" s="54"/>
      <c r="I184" s="211">
        <f>SUM(I185:I187)</f>
        <v>300000</v>
      </c>
      <c r="J184" s="211">
        <f>SUM(J185:J187)</f>
        <v>42470</v>
      </c>
      <c r="K184" s="211">
        <f t="shared" si="3"/>
        <v>319990.21500000003</v>
      </c>
      <c r="L184" s="209"/>
    </row>
    <row r="185" spans="1:13" ht="16" customHeight="1" x14ac:dyDescent="0.35">
      <c r="A185" s="123"/>
      <c r="B185" s="237">
        <v>429211</v>
      </c>
      <c r="C185" s="23" t="s">
        <v>101</v>
      </c>
      <c r="D185" s="27"/>
      <c r="E185" s="27"/>
      <c r="F185" s="27"/>
      <c r="G185" s="27"/>
      <c r="H185" s="54"/>
      <c r="I185" s="196">
        <v>150000</v>
      </c>
      <c r="J185" s="196">
        <v>19910</v>
      </c>
      <c r="K185" s="273">
        <f t="shared" si="3"/>
        <v>150011.89500000002</v>
      </c>
      <c r="L185" s="209"/>
    </row>
    <row r="186" spans="1:13" ht="16" customHeight="1" x14ac:dyDescent="0.35">
      <c r="B186" s="26">
        <v>429211</v>
      </c>
      <c r="C186" s="23" t="s">
        <v>133</v>
      </c>
      <c r="D186" s="27"/>
      <c r="E186" s="27"/>
      <c r="F186" s="27"/>
      <c r="G186" s="27"/>
      <c r="H186" s="54"/>
      <c r="I186" s="196">
        <v>0</v>
      </c>
      <c r="J186" s="196">
        <v>2650</v>
      </c>
      <c r="K186" s="140">
        <f t="shared" si="3"/>
        <v>19966.425000000003</v>
      </c>
      <c r="L186" s="209"/>
    </row>
    <row r="187" spans="1:13" ht="16" customHeight="1" x14ac:dyDescent="0.35">
      <c r="B187" s="26">
        <v>429213</v>
      </c>
      <c r="C187" s="23" t="s">
        <v>156</v>
      </c>
      <c r="D187" s="27"/>
      <c r="E187" s="27"/>
      <c r="F187" s="27"/>
      <c r="G187" s="27"/>
      <c r="H187" s="54"/>
      <c r="I187" s="196">
        <v>150000</v>
      </c>
      <c r="J187" s="196">
        <v>19910</v>
      </c>
      <c r="K187" s="273">
        <f t="shared" si="3"/>
        <v>150011.89500000002</v>
      </c>
      <c r="L187" s="209"/>
    </row>
    <row r="188" spans="1:13" ht="16" customHeight="1" x14ac:dyDescent="0.35">
      <c r="B188" s="26">
        <v>42929</v>
      </c>
      <c r="C188" s="23"/>
      <c r="D188" s="27"/>
      <c r="E188" s="27"/>
      <c r="F188" s="27"/>
      <c r="G188" s="27"/>
      <c r="H188" s="54"/>
      <c r="I188" s="196"/>
      <c r="J188" s="196"/>
      <c r="K188" s="211"/>
      <c r="L188" s="209"/>
    </row>
    <row r="189" spans="1:13" ht="16" customHeight="1" x14ac:dyDescent="0.35">
      <c r="B189" s="26"/>
      <c r="C189" s="77" t="s">
        <v>102</v>
      </c>
      <c r="D189" s="27"/>
      <c r="E189" s="27"/>
      <c r="F189" s="27"/>
      <c r="G189" s="27"/>
      <c r="H189" s="54"/>
      <c r="I189" s="211">
        <f>SUM(I190:I195)</f>
        <v>58029.770000000004</v>
      </c>
      <c r="J189" s="211">
        <f>SUM(J190:J195)</f>
        <v>8510</v>
      </c>
      <c r="K189" s="211">
        <f t="shared" si="3"/>
        <v>64118.595000000001</v>
      </c>
      <c r="L189" s="209"/>
    </row>
    <row r="190" spans="1:13" ht="16" customHeight="1" x14ac:dyDescent="0.35">
      <c r="B190" s="7">
        <v>4293</v>
      </c>
      <c r="C190" s="23" t="s">
        <v>103</v>
      </c>
      <c r="D190" s="27"/>
      <c r="E190" s="27"/>
      <c r="F190" s="27"/>
      <c r="G190" s="27"/>
      <c r="H190" s="27"/>
      <c r="I190" s="196">
        <v>10000</v>
      </c>
      <c r="J190" s="196">
        <v>1330</v>
      </c>
      <c r="K190" s="273">
        <f t="shared" si="3"/>
        <v>10020.885</v>
      </c>
      <c r="L190" s="209"/>
    </row>
    <row r="191" spans="1:13" ht="16" customHeight="1" x14ac:dyDescent="0.35">
      <c r="B191" s="63">
        <v>429311</v>
      </c>
      <c r="C191" s="23" t="s">
        <v>104</v>
      </c>
      <c r="D191" s="27"/>
      <c r="E191" s="27"/>
      <c r="F191" s="27"/>
      <c r="G191" s="27"/>
      <c r="H191" s="27"/>
      <c r="I191" s="196">
        <v>400</v>
      </c>
      <c r="J191" s="196">
        <v>140</v>
      </c>
      <c r="K191" s="261">
        <f t="shared" si="3"/>
        <v>1054.8300000000002</v>
      </c>
      <c r="L191" s="209"/>
    </row>
    <row r="192" spans="1:13" ht="16" customHeight="1" x14ac:dyDescent="0.35">
      <c r="B192" s="63">
        <v>429312</v>
      </c>
      <c r="C192" s="25" t="s">
        <v>105</v>
      </c>
      <c r="D192" s="24"/>
      <c r="E192" s="24"/>
      <c r="F192" s="24"/>
      <c r="G192" s="24"/>
      <c r="H192" s="24"/>
      <c r="I192" s="196">
        <v>6687.41</v>
      </c>
      <c r="J192" s="196">
        <v>1200</v>
      </c>
      <c r="K192" s="261">
        <f t="shared" si="3"/>
        <v>9041.4</v>
      </c>
      <c r="L192" s="209"/>
    </row>
    <row r="193" spans="1:16" ht="16" customHeight="1" x14ac:dyDescent="0.35">
      <c r="B193" s="22">
        <v>429321</v>
      </c>
      <c r="C193" s="23" t="s">
        <v>106</v>
      </c>
      <c r="D193" s="27"/>
      <c r="E193" s="27"/>
      <c r="F193" s="27"/>
      <c r="G193" s="27"/>
      <c r="H193" s="27"/>
      <c r="I193" s="130">
        <v>23384.75</v>
      </c>
      <c r="J193" s="130">
        <v>3320</v>
      </c>
      <c r="K193" s="140">
        <f t="shared" si="3"/>
        <v>25014.54</v>
      </c>
      <c r="L193" s="209"/>
    </row>
    <row r="194" spans="1:16" ht="16" customHeight="1" x14ac:dyDescent="0.35">
      <c r="B194" s="26">
        <v>429322</v>
      </c>
      <c r="C194" s="33" t="s">
        <v>107</v>
      </c>
      <c r="D194" s="33"/>
      <c r="E194" s="33"/>
      <c r="F194" s="33"/>
      <c r="G194" s="33"/>
      <c r="H194" s="33"/>
      <c r="I194" s="142">
        <v>10233</v>
      </c>
      <c r="J194" s="142">
        <v>1460</v>
      </c>
      <c r="K194" s="273">
        <f t="shared" si="3"/>
        <v>11000.37</v>
      </c>
      <c r="L194" s="209"/>
    </row>
    <row r="195" spans="1:16" ht="16" customHeight="1" x14ac:dyDescent="0.35">
      <c r="B195" s="31">
        <v>42942</v>
      </c>
      <c r="C195" s="27" t="s">
        <v>108</v>
      </c>
      <c r="D195" s="27"/>
      <c r="E195" s="27"/>
      <c r="F195" s="27"/>
      <c r="G195" s="27"/>
      <c r="H195" s="108"/>
      <c r="I195" s="196">
        <v>7324.61</v>
      </c>
      <c r="J195" s="249">
        <v>1060</v>
      </c>
      <c r="K195" s="86">
        <f t="shared" si="3"/>
        <v>7986.5700000000006</v>
      </c>
      <c r="L195" s="209"/>
    </row>
    <row r="196" spans="1:16" ht="16" customHeight="1" x14ac:dyDescent="0.35">
      <c r="B196" s="26"/>
      <c r="C196" s="13"/>
      <c r="D196" s="13"/>
      <c r="E196" s="13"/>
      <c r="F196" s="13"/>
      <c r="G196" s="13"/>
      <c r="H196" s="103"/>
      <c r="I196" s="171"/>
      <c r="J196" s="249"/>
      <c r="K196" s="262"/>
      <c r="L196" s="209"/>
    </row>
    <row r="197" spans="1:16" ht="16" customHeight="1" thickBot="1" x14ac:dyDescent="0.4">
      <c r="B197" s="331"/>
      <c r="C197" s="187" t="s">
        <v>200</v>
      </c>
      <c r="D197" s="187"/>
      <c r="E197" s="187"/>
      <c r="F197" s="187"/>
      <c r="G197" s="187"/>
      <c r="H197" s="320"/>
      <c r="I197" s="333">
        <f>SUM(I181+I184+I189)</f>
        <v>2158029.77</v>
      </c>
      <c r="J197" s="335">
        <f>SUM(J181+J184+J189)</f>
        <v>329700</v>
      </c>
      <c r="K197" s="277">
        <f t="shared" si="3"/>
        <v>2484124.65</v>
      </c>
      <c r="L197" s="209"/>
    </row>
    <row r="198" spans="1:16" ht="16" customHeight="1" thickBot="1" x14ac:dyDescent="0.4">
      <c r="B198" s="318">
        <v>42</v>
      </c>
      <c r="C198" s="328" t="s">
        <v>201</v>
      </c>
      <c r="D198" s="327"/>
      <c r="E198" s="327"/>
      <c r="F198" s="327"/>
      <c r="G198" s="327"/>
      <c r="H198" s="332"/>
      <c r="I198" s="270">
        <f>SUM(I62+I92+I107+I178+I197)</f>
        <v>6780030.3699999992</v>
      </c>
      <c r="J198" s="334">
        <f>SUM(J62+J92+J107+J178+J197)</f>
        <v>977720</v>
      </c>
      <c r="K198" s="270">
        <f t="shared" si="3"/>
        <v>7366631.3400000008</v>
      </c>
      <c r="L198" s="209"/>
      <c r="O198" s="123"/>
    </row>
    <row r="199" spans="1:16" ht="16" customHeight="1" thickTop="1" x14ac:dyDescent="0.35">
      <c r="B199" s="365"/>
      <c r="C199" s="95"/>
      <c r="D199" s="9"/>
      <c r="E199" s="9"/>
      <c r="F199" s="9"/>
      <c r="G199" s="9"/>
      <c r="H199" s="2"/>
      <c r="I199" s="286"/>
      <c r="J199" s="286"/>
      <c r="K199" s="244"/>
      <c r="L199" s="209"/>
    </row>
    <row r="200" spans="1:16" ht="16" customHeight="1" x14ac:dyDescent="0.35">
      <c r="B200" s="7">
        <v>43</v>
      </c>
      <c r="C200" s="65" t="s">
        <v>143</v>
      </c>
      <c r="D200" s="66"/>
      <c r="E200" s="66"/>
      <c r="F200" s="66"/>
      <c r="G200" s="66"/>
      <c r="H200" s="67"/>
      <c r="I200" s="168">
        <v>450000</v>
      </c>
      <c r="J200" s="168">
        <v>59720</v>
      </c>
      <c r="K200" s="278">
        <f t="shared" si="3"/>
        <v>449960.34</v>
      </c>
      <c r="L200" s="209"/>
    </row>
    <row r="201" spans="1:16" ht="16" customHeight="1" x14ac:dyDescent="0.35">
      <c r="B201" s="164"/>
      <c r="C201" s="13"/>
      <c r="D201" s="13"/>
      <c r="E201" s="13"/>
      <c r="F201" s="13"/>
      <c r="G201" s="13"/>
      <c r="H201" s="13"/>
      <c r="I201" s="174"/>
      <c r="J201" s="174"/>
      <c r="K201" s="256"/>
      <c r="L201" s="209"/>
    </row>
    <row r="202" spans="1:16" ht="16" customHeight="1" x14ac:dyDescent="0.35">
      <c r="B202" s="73"/>
      <c r="C202" s="16" t="s">
        <v>109</v>
      </c>
      <c r="D202" s="16"/>
      <c r="E202" s="16"/>
      <c r="F202" s="16"/>
      <c r="G202" s="16"/>
      <c r="H202" s="16"/>
      <c r="I202" s="211"/>
      <c r="J202" s="211"/>
      <c r="K202" s="256"/>
      <c r="L202" s="209"/>
    </row>
    <row r="203" spans="1:16" ht="16" customHeight="1" x14ac:dyDescent="0.35">
      <c r="B203" s="21">
        <v>44</v>
      </c>
      <c r="C203" s="20" t="s">
        <v>110</v>
      </c>
      <c r="D203" s="20"/>
      <c r="E203" s="20"/>
      <c r="F203" s="20"/>
      <c r="G203" s="20"/>
      <c r="H203" s="20"/>
      <c r="I203" s="211">
        <f>SUM(I204:I207)</f>
        <v>65000</v>
      </c>
      <c r="J203" s="211">
        <f>SUM(J204:J207)</f>
        <v>8630</v>
      </c>
      <c r="K203" s="256">
        <v>65022.74</v>
      </c>
      <c r="L203" s="209"/>
    </row>
    <row r="204" spans="1:16" ht="16" customHeight="1" x14ac:dyDescent="0.35">
      <c r="B204" s="17">
        <v>443</v>
      </c>
      <c r="C204" s="74" t="s">
        <v>111</v>
      </c>
      <c r="D204" s="24"/>
      <c r="E204" s="24"/>
      <c r="F204" s="24"/>
      <c r="G204" s="24"/>
      <c r="H204" s="69"/>
      <c r="I204" s="143"/>
      <c r="J204" s="143"/>
      <c r="K204" s="256"/>
      <c r="L204" s="209"/>
    </row>
    <row r="205" spans="1:16" s="106" customFormat="1" ht="16" customHeight="1" x14ac:dyDescent="0.35">
      <c r="A205" s="105"/>
      <c r="B205" s="73">
        <v>4431</v>
      </c>
      <c r="C205" s="23"/>
      <c r="D205" s="27"/>
      <c r="E205" s="4"/>
      <c r="F205" s="27"/>
      <c r="G205" s="27"/>
      <c r="H205" s="27"/>
      <c r="I205" s="196"/>
      <c r="J205" s="249"/>
      <c r="K205" s="256"/>
      <c r="L205" s="209"/>
      <c r="N205" s="105"/>
      <c r="O205" s="105"/>
      <c r="P205" s="105"/>
    </row>
    <row r="206" spans="1:16" ht="16" customHeight="1" x14ac:dyDescent="0.35">
      <c r="B206" s="63">
        <v>44311</v>
      </c>
      <c r="C206" s="23" t="s">
        <v>112</v>
      </c>
      <c r="D206" s="27"/>
      <c r="E206" s="27"/>
      <c r="F206" s="27"/>
      <c r="G206" s="27"/>
      <c r="H206" s="27"/>
      <c r="I206" s="140">
        <v>65000</v>
      </c>
      <c r="J206" s="140">
        <v>8630</v>
      </c>
      <c r="K206" s="261">
        <f t="shared" ref="K206:K208" si="4">J206*7.5345</f>
        <v>65022.735000000001</v>
      </c>
      <c r="L206" s="209"/>
    </row>
    <row r="207" spans="1:16" ht="16" customHeight="1" thickBot="1" x14ac:dyDescent="0.4">
      <c r="B207" s="90">
        <v>443121</v>
      </c>
      <c r="C207" s="89" t="s">
        <v>113</v>
      </c>
      <c r="D207" s="88"/>
      <c r="E207" s="89"/>
      <c r="F207" s="33"/>
      <c r="G207" s="68"/>
      <c r="H207" s="68"/>
      <c r="I207" s="216"/>
      <c r="J207" s="216"/>
      <c r="K207" s="274"/>
      <c r="L207" s="209"/>
      <c r="O207" s="313"/>
    </row>
    <row r="208" spans="1:16" ht="16" customHeight="1" thickBot="1" x14ac:dyDescent="0.4">
      <c r="B208" s="70">
        <v>44</v>
      </c>
      <c r="C208" s="328" t="s">
        <v>194</v>
      </c>
      <c r="D208" s="319"/>
      <c r="E208" s="319"/>
      <c r="F208" s="327"/>
      <c r="G208" s="81"/>
      <c r="H208" s="93"/>
      <c r="I208" s="99">
        <f>SUM(I204:I207)</f>
        <v>65000</v>
      </c>
      <c r="J208" s="99">
        <f>SUM(J204:J207)</f>
        <v>8630</v>
      </c>
      <c r="K208" s="270">
        <f t="shared" si="4"/>
        <v>65022.735000000001</v>
      </c>
      <c r="L208" s="356"/>
    </row>
    <row r="209" spans="1:14" ht="16" customHeight="1" thickTop="1" x14ac:dyDescent="0.35">
      <c r="B209" s="35"/>
      <c r="C209" s="118"/>
      <c r="D209" s="118"/>
      <c r="E209" s="118"/>
      <c r="F209" s="118"/>
      <c r="G209" s="118"/>
      <c r="H209" s="118"/>
      <c r="I209" s="336"/>
      <c r="J209" s="336"/>
      <c r="K209" s="336"/>
      <c r="L209" s="368"/>
    </row>
    <row r="210" spans="1:14" ht="16" customHeight="1" thickBot="1" x14ac:dyDescent="0.4">
      <c r="B210" s="35"/>
      <c r="C210" s="118"/>
      <c r="D210" s="118"/>
      <c r="E210" s="118"/>
      <c r="F210" s="118"/>
      <c r="G210" s="118"/>
      <c r="H210" s="118"/>
      <c r="I210" s="181"/>
      <c r="J210" s="181"/>
      <c r="K210" s="181"/>
      <c r="L210" s="209"/>
    </row>
    <row r="211" spans="1:14" ht="16" customHeight="1" thickBot="1" x14ac:dyDescent="0.4">
      <c r="B211" s="152" t="s">
        <v>0</v>
      </c>
      <c r="C211" s="148"/>
      <c r="D211" s="149"/>
      <c r="E211" s="149" t="s">
        <v>1</v>
      </c>
      <c r="F211" s="149"/>
      <c r="G211" s="149"/>
      <c r="H211" s="150"/>
      <c r="I211" s="300" t="s">
        <v>193</v>
      </c>
      <c r="J211" s="233" t="s">
        <v>191</v>
      </c>
      <c r="K211" s="361" t="s">
        <v>192</v>
      </c>
      <c r="L211" s="362"/>
      <c r="M211" s="224"/>
    </row>
    <row r="212" spans="1:14" s="105" customFormat="1" ht="16" customHeight="1" x14ac:dyDescent="0.35">
      <c r="B212" s="329">
        <v>45</v>
      </c>
      <c r="C212" s="18" t="s">
        <v>115</v>
      </c>
      <c r="D212" s="20"/>
      <c r="E212" s="20"/>
      <c r="F212" s="20"/>
      <c r="G212" s="20"/>
      <c r="H212" s="20"/>
      <c r="I212" s="292"/>
      <c r="J212" s="292"/>
      <c r="K212" s="293"/>
      <c r="L212" s="209"/>
    </row>
    <row r="213" spans="1:14" s="105" customFormat="1" ht="16" customHeight="1" x14ac:dyDescent="0.35">
      <c r="B213" s="330">
        <v>45115</v>
      </c>
      <c r="C213" s="160" t="s">
        <v>116</v>
      </c>
      <c r="D213" s="16"/>
      <c r="E213" s="16"/>
      <c r="F213" s="16"/>
      <c r="G213" s="16"/>
      <c r="H213" s="16"/>
      <c r="I213" s="161">
        <v>200000</v>
      </c>
      <c r="J213" s="161">
        <v>26540</v>
      </c>
      <c r="K213" s="161">
        <f>7.5345*J213</f>
        <v>199965.63</v>
      </c>
      <c r="L213" s="209"/>
    </row>
    <row r="214" spans="1:14" ht="16" customHeight="1" x14ac:dyDescent="0.35">
      <c r="B214" s="165">
        <v>451116</v>
      </c>
      <c r="C214" s="160" t="s">
        <v>117</v>
      </c>
      <c r="D214" s="162"/>
      <c r="E214" s="162"/>
      <c r="F214" s="162"/>
      <c r="G214" s="162"/>
      <c r="H214" s="162"/>
      <c r="I214" s="161">
        <v>100000</v>
      </c>
      <c r="J214" s="161">
        <v>13270</v>
      </c>
      <c r="K214" s="161">
        <f t="shared" ref="K214:K244" si="5">7.5345*J214</f>
        <v>99982.815000000002</v>
      </c>
      <c r="L214" s="209"/>
    </row>
    <row r="215" spans="1:14" ht="16" customHeight="1" x14ac:dyDescent="0.35">
      <c r="B215" s="159">
        <v>451117</v>
      </c>
      <c r="C215" s="25" t="s">
        <v>161</v>
      </c>
      <c r="D215" s="24"/>
      <c r="E215" s="24"/>
      <c r="F215" s="24"/>
      <c r="G215" s="24"/>
      <c r="H215" s="24"/>
      <c r="I215" s="140">
        <v>25000</v>
      </c>
      <c r="J215" s="140">
        <v>3320</v>
      </c>
      <c r="K215" s="161">
        <f t="shared" si="5"/>
        <v>25014.54</v>
      </c>
      <c r="L215" s="209"/>
    </row>
    <row r="216" spans="1:14" ht="16" customHeight="1" x14ac:dyDescent="0.35">
      <c r="B216" s="159">
        <v>451118</v>
      </c>
      <c r="C216" s="23" t="s">
        <v>169</v>
      </c>
      <c r="D216" s="27"/>
      <c r="E216" s="27"/>
      <c r="F216" s="27"/>
      <c r="G216" s="27"/>
      <c r="H216" s="27"/>
      <c r="I216" s="141">
        <v>40000</v>
      </c>
      <c r="J216" s="141">
        <v>10620</v>
      </c>
      <c r="K216" s="161">
        <f t="shared" si="5"/>
        <v>80016.39</v>
      </c>
      <c r="L216" s="209"/>
    </row>
    <row r="217" spans="1:14" ht="16" customHeight="1" x14ac:dyDescent="0.35">
      <c r="B217" s="22">
        <v>451119</v>
      </c>
      <c r="C217" s="23" t="s">
        <v>152</v>
      </c>
      <c r="D217" s="27"/>
      <c r="E217" s="27"/>
      <c r="F217" s="27"/>
      <c r="G217" s="27"/>
      <c r="H217" s="27"/>
      <c r="I217" s="141">
        <v>200000</v>
      </c>
      <c r="J217" s="141">
        <v>26600</v>
      </c>
      <c r="K217" s="161">
        <f t="shared" si="5"/>
        <v>200417.7</v>
      </c>
      <c r="L217" s="209"/>
    </row>
    <row r="218" spans="1:14" ht="16" customHeight="1" x14ac:dyDescent="0.35">
      <c r="B218" s="63">
        <v>451120</v>
      </c>
      <c r="C218" s="4" t="s">
        <v>162</v>
      </c>
      <c r="D218" s="27"/>
      <c r="E218" s="27"/>
      <c r="F218" s="23"/>
      <c r="G218" s="27"/>
      <c r="H218" s="27"/>
      <c r="I218" s="141">
        <v>0</v>
      </c>
      <c r="J218" s="141">
        <v>0</v>
      </c>
      <c r="K218" s="161">
        <f t="shared" si="5"/>
        <v>0</v>
      </c>
      <c r="L218" s="209"/>
    </row>
    <row r="219" spans="1:14" ht="16" customHeight="1" x14ac:dyDescent="0.35">
      <c r="B219" s="63"/>
      <c r="C219" s="23"/>
      <c r="D219" s="27"/>
      <c r="E219" s="27"/>
      <c r="F219" s="27"/>
      <c r="G219" s="27"/>
      <c r="H219" s="27"/>
      <c r="I219" s="142"/>
      <c r="J219" s="142"/>
      <c r="K219" s="161"/>
      <c r="L219" s="209"/>
    </row>
    <row r="220" spans="1:14" ht="16" customHeight="1" thickBot="1" x14ac:dyDescent="0.4">
      <c r="B220" s="221">
        <v>45</v>
      </c>
      <c r="C220" s="92" t="s">
        <v>114</v>
      </c>
      <c r="D220" s="81"/>
      <c r="E220" s="81"/>
      <c r="F220" s="81"/>
      <c r="G220" s="81"/>
      <c r="H220" s="93"/>
      <c r="I220" s="91">
        <f>SUM(I213:I219)</f>
        <v>565000</v>
      </c>
      <c r="J220" s="91">
        <f>SUM(J213:J219)</f>
        <v>80350</v>
      </c>
      <c r="K220" s="117">
        <f t="shared" si="5"/>
        <v>605397.07500000007</v>
      </c>
      <c r="L220" s="209"/>
    </row>
    <row r="221" spans="1:14" ht="16" customHeight="1" thickTop="1" thickBot="1" x14ac:dyDescent="0.4">
      <c r="A221" s="123"/>
      <c r="B221" s="192"/>
      <c r="C221" s="2"/>
      <c r="D221" s="2"/>
      <c r="E221" s="2"/>
      <c r="F221" s="2"/>
      <c r="G221" s="2"/>
      <c r="H221" s="2"/>
      <c r="I221" s="182"/>
      <c r="J221" s="182"/>
      <c r="K221" s="269"/>
      <c r="L221" s="209"/>
    </row>
    <row r="222" spans="1:14" ht="16" customHeight="1" thickBot="1" x14ac:dyDescent="0.4">
      <c r="A222" s="123"/>
      <c r="B222" s="193"/>
      <c r="C222" s="122" t="s">
        <v>118</v>
      </c>
      <c r="D222" s="122"/>
      <c r="E222" s="122"/>
      <c r="F222" s="122"/>
      <c r="G222" s="122"/>
      <c r="H222" s="122"/>
      <c r="I222" s="178"/>
      <c r="J222" s="254"/>
      <c r="K222" s="265"/>
      <c r="L222" s="209"/>
      <c r="N222" s="228"/>
    </row>
    <row r="223" spans="1:14" ht="16" customHeight="1" x14ac:dyDescent="0.35">
      <c r="A223" s="123"/>
      <c r="B223" s="193">
        <v>46</v>
      </c>
      <c r="C223" s="28" t="s">
        <v>119</v>
      </c>
      <c r="D223" s="16"/>
      <c r="E223" s="16"/>
      <c r="F223" s="16"/>
      <c r="G223" s="16"/>
      <c r="H223" s="124"/>
      <c r="I223" s="134">
        <f>SUM(I224:I227)</f>
        <v>2000</v>
      </c>
      <c r="J223" s="134">
        <f>SUM(J224:J227)</f>
        <v>270</v>
      </c>
      <c r="K223" s="134">
        <f t="shared" si="5"/>
        <v>2034.3150000000001</v>
      </c>
      <c r="L223" s="209"/>
    </row>
    <row r="224" spans="1:14" ht="16" customHeight="1" x14ac:dyDescent="0.35">
      <c r="A224" s="123"/>
      <c r="B224" s="351"/>
      <c r="C224" s="24" t="s">
        <v>120</v>
      </c>
      <c r="D224" s="24"/>
      <c r="E224" s="24"/>
      <c r="F224" s="24"/>
      <c r="G224" s="24"/>
      <c r="H224" s="109"/>
      <c r="I224" s="143"/>
      <c r="J224" s="143"/>
      <c r="K224" s="161"/>
      <c r="L224" s="209"/>
    </row>
    <row r="225" spans="1:16" ht="16" customHeight="1" x14ac:dyDescent="0.35">
      <c r="A225" s="123"/>
      <c r="B225" s="165">
        <v>46111</v>
      </c>
      <c r="C225" s="23" t="s">
        <v>121</v>
      </c>
      <c r="D225" s="27"/>
      <c r="E225" s="27"/>
      <c r="F225" s="27"/>
      <c r="G225" s="27"/>
      <c r="H225" s="108"/>
      <c r="I225" s="142"/>
      <c r="J225" s="142"/>
      <c r="K225" s="161"/>
      <c r="L225" s="209"/>
    </row>
    <row r="226" spans="1:16" ht="16" customHeight="1" x14ac:dyDescent="0.35">
      <c r="A226" s="123"/>
      <c r="B226" s="165">
        <v>46141</v>
      </c>
      <c r="C226" s="23" t="s">
        <v>122</v>
      </c>
      <c r="D226" s="27"/>
      <c r="E226" s="27"/>
      <c r="F226" s="27"/>
      <c r="G226" s="27"/>
      <c r="H226" s="108"/>
      <c r="I226" s="142">
        <v>2000</v>
      </c>
      <c r="J226" s="142">
        <v>270</v>
      </c>
      <c r="K226" s="161">
        <f t="shared" si="5"/>
        <v>2034.3150000000001</v>
      </c>
      <c r="L226" s="209"/>
    </row>
    <row r="227" spans="1:16" ht="16" customHeight="1" x14ac:dyDescent="0.35">
      <c r="A227" s="123"/>
      <c r="B227" s="29"/>
      <c r="C227" s="2"/>
      <c r="D227" s="2"/>
      <c r="E227" s="2"/>
      <c r="F227" s="2"/>
      <c r="G227" s="2"/>
      <c r="H227" s="121"/>
      <c r="I227" s="143"/>
      <c r="J227" s="143"/>
      <c r="K227" s="161"/>
      <c r="L227" s="209"/>
    </row>
    <row r="228" spans="1:16" ht="16" customHeight="1" x14ac:dyDescent="0.35">
      <c r="A228" s="123"/>
      <c r="B228" s="7">
        <v>462</v>
      </c>
      <c r="C228" s="18" t="s">
        <v>123</v>
      </c>
      <c r="D228" s="20"/>
      <c r="E228" s="20"/>
      <c r="F228" s="20"/>
      <c r="G228" s="20"/>
      <c r="H228" s="125"/>
      <c r="I228" s="135">
        <f>SUM(I230:I236)</f>
        <v>1025000</v>
      </c>
      <c r="J228" s="135">
        <f>SUM(J230:J236)</f>
        <v>124220</v>
      </c>
      <c r="K228" s="135">
        <f t="shared" si="5"/>
        <v>935935.59000000008</v>
      </c>
      <c r="L228" s="209"/>
    </row>
    <row r="229" spans="1:16" ht="16" customHeight="1" x14ac:dyDescent="0.35">
      <c r="A229" s="123"/>
      <c r="B229" s="26"/>
      <c r="D229" s="25"/>
      <c r="E229" s="24"/>
      <c r="F229" s="24"/>
      <c r="G229" s="24"/>
      <c r="H229" s="109"/>
      <c r="I229" s="142"/>
      <c r="J229" s="142"/>
      <c r="K229" s="161"/>
      <c r="L229" s="209"/>
    </row>
    <row r="230" spans="1:16" ht="16" customHeight="1" x14ac:dyDescent="0.35">
      <c r="A230" s="123"/>
      <c r="B230" s="166">
        <v>46231</v>
      </c>
      <c r="C230" s="23" t="s">
        <v>123</v>
      </c>
      <c r="D230" s="27"/>
      <c r="E230" s="27"/>
      <c r="F230" s="27"/>
      <c r="G230" s="27"/>
      <c r="H230" s="108"/>
      <c r="I230" s="142">
        <v>45000</v>
      </c>
      <c r="J230" s="142">
        <v>5970</v>
      </c>
      <c r="K230" s="161">
        <f t="shared" si="5"/>
        <v>44980.965000000004</v>
      </c>
      <c r="L230" s="209"/>
      <c r="O230" s="313"/>
      <c r="P230" s="313"/>
    </row>
    <row r="231" spans="1:16" ht="16" customHeight="1" x14ac:dyDescent="0.35">
      <c r="B231" s="165">
        <v>462314</v>
      </c>
      <c r="C231" s="23" t="s">
        <v>182</v>
      </c>
      <c r="D231" s="27"/>
      <c r="E231" s="27"/>
      <c r="F231" s="27"/>
      <c r="G231" s="27"/>
      <c r="H231" s="108"/>
      <c r="I231" s="142">
        <v>300000</v>
      </c>
      <c r="J231" s="142">
        <v>40000</v>
      </c>
      <c r="K231" s="161">
        <f t="shared" si="5"/>
        <v>301380</v>
      </c>
      <c r="L231" s="209"/>
      <c r="P231" s="313"/>
    </row>
    <row r="232" spans="1:16" ht="16" customHeight="1" x14ac:dyDescent="0.35">
      <c r="B232" s="29">
        <v>462311</v>
      </c>
      <c r="C232" s="32" t="s">
        <v>163</v>
      </c>
      <c r="D232" s="33"/>
      <c r="E232" s="33"/>
      <c r="F232" s="33"/>
      <c r="G232" s="33"/>
      <c r="H232" s="108"/>
      <c r="I232" s="142">
        <v>90000</v>
      </c>
      <c r="J232" s="142">
        <v>15000</v>
      </c>
      <c r="K232" s="161">
        <f t="shared" si="5"/>
        <v>113017.5</v>
      </c>
      <c r="L232" s="209"/>
    </row>
    <row r="233" spans="1:16" ht="16" customHeight="1" x14ac:dyDescent="0.35">
      <c r="B233" s="26">
        <v>46241</v>
      </c>
      <c r="C233" s="32" t="s">
        <v>164</v>
      </c>
      <c r="D233" s="33"/>
      <c r="E233" s="33"/>
      <c r="F233" s="33"/>
      <c r="G233" s="33"/>
      <c r="H233" s="126"/>
      <c r="I233" s="144">
        <v>350000</v>
      </c>
      <c r="J233" s="144">
        <v>26000</v>
      </c>
      <c r="K233" s="161">
        <f t="shared" si="5"/>
        <v>195897</v>
      </c>
      <c r="L233" s="209"/>
    </row>
    <row r="234" spans="1:16" ht="16" customHeight="1" x14ac:dyDescent="0.35">
      <c r="B234" s="26">
        <v>46243</v>
      </c>
      <c r="C234" s="33" t="s">
        <v>171</v>
      </c>
      <c r="D234" s="294"/>
      <c r="E234" s="33"/>
      <c r="F234" s="33"/>
      <c r="G234" s="33"/>
      <c r="H234" s="126"/>
      <c r="I234" s="142">
        <v>50000</v>
      </c>
      <c r="J234" s="142">
        <v>6630</v>
      </c>
      <c r="K234" s="161">
        <f t="shared" si="5"/>
        <v>49953.735000000001</v>
      </c>
      <c r="L234" s="209"/>
    </row>
    <row r="235" spans="1:16" ht="16" customHeight="1" x14ac:dyDescent="0.35">
      <c r="B235" s="31">
        <v>46245</v>
      </c>
      <c r="C235" s="33" t="s">
        <v>175</v>
      </c>
      <c r="D235" s="294"/>
      <c r="E235" s="33"/>
      <c r="F235" s="33"/>
      <c r="G235" s="33"/>
      <c r="H235" s="126"/>
      <c r="I235" s="142">
        <v>150000</v>
      </c>
      <c r="J235" s="142">
        <v>20000</v>
      </c>
      <c r="K235" s="161">
        <f t="shared" si="5"/>
        <v>150690</v>
      </c>
      <c r="L235" s="209"/>
    </row>
    <row r="236" spans="1:16" ht="16" customHeight="1" x14ac:dyDescent="0.35">
      <c r="B236" s="31">
        <v>46246</v>
      </c>
      <c r="C236" s="33" t="s">
        <v>176</v>
      </c>
      <c r="D236" s="33"/>
      <c r="E236" s="33"/>
      <c r="F236" s="33"/>
      <c r="G236" s="33"/>
      <c r="H236" s="126"/>
      <c r="I236" s="142">
        <v>40000</v>
      </c>
      <c r="J236" s="142">
        <v>10620</v>
      </c>
      <c r="K236" s="161">
        <f t="shared" si="5"/>
        <v>80016.39</v>
      </c>
      <c r="L236" s="209"/>
    </row>
    <row r="237" spans="1:16" ht="16" customHeight="1" x14ac:dyDescent="0.35">
      <c r="B237" s="31"/>
      <c r="C237" s="27"/>
      <c r="D237" s="27"/>
      <c r="E237" s="27"/>
      <c r="F237" s="27"/>
      <c r="G237" s="27"/>
      <c r="H237" s="126"/>
      <c r="I237" s="142"/>
      <c r="J237" s="142"/>
      <c r="K237" s="161"/>
      <c r="L237" s="209"/>
    </row>
    <row r="238" spans="1:16" ht="16" customHeight="1" x14ac:dyDescent="0.35">
      <c r="B238" s="10">
        <v>463</v>
      </c>
      <c r="C238" s="13" t="s">
        <v>130</v>
      </c>
      <c r="D238" s="13"/>
      <c r="E238" s="13"/>
      <c r="F238" s="24"/>
      <c r="G238" s="24"/>
      <c r="H238" s="108"/>
      <c r="I238" s="214">
        <v>220969.63</v>
      </c>
      <c r="J238" s="214">
        <v>33180</v>
      </c>
      <c r="K238" s="135">
        <f t="shared" si="5"/>
        <v>249994.71000000002</v>
      </c>
      <c r="L238" s="209"/>
    </row>
    <row r="239" spans="1:16" ht="16" customHeight="1" thickBot="1" x14ac:dyDescent="0.4">
      <c r="A239" s="123"/>
      <c r="B239" s="232"/>
      <c r="C239" s="92" t="s">
        <v>195</v>
      </c>
      <c r="D239" s="81"/>
      <c r="E239" s="81"/>
      <c r="F239" s="81"/>
      <c r="G239" s="81"/>
      <c r="H239" s="127"/>
      <c r="I239" s="117">
        <f>SUM(I223+I228+I238)</f>
        <v>1247969.6299999999</v>
      </c>
      <c r="J239" s="117">
        <f>SUM(J223+J228+J238)</f>
        <v>157670</v>
      </c>
      <c r="K239" s="117">
        <f t="shared" si="5"/>
        <v>1187964.615</v>
      </c>
      <c r="L239" s="209"/>
    </row>
    <row r="240" spans="1:16" ht="16" customHeight="1" thickTop="1" x14ac:dyDescent="0.35">
      <c r="A240" s="123"/>
      <c r="B240" s="94"/>
      <c r="C240" s="74"/>
      <c r="D240" s="2"/>
      <c r="E240" s="2"/>
      <c r="F240" s="2"/>
      <c r="G240" s="2"/>
      <c r="H240" s="121"/>
      <c r="I240" s="143"/>
      <c r="J240" s="143"/>
      <c r="K240" s="268"/>
      <c r="L240" s="209"/>
    </row>
    <row r="241" spans="1:15" ht="16" customHeight="1" thickBot="1" x14ac:dyDescent="0.4">
      <c r="A241" s="123"/>
      <c r="B241" s="229"/>
      <c r="C241" s="77"/>
      <c r="D241" s="27"/>
      <c r="E241" s="27"/>
      <c r="F241" s="27"/>
      <c r="G241" s="27"/>
      <c r="H241" s="108"/>
      <c r="I241" s="142"/>
      <c r="J241" s="142"/>
      <c r="K241" s="264"/>
      <c r="L241" s="209"/>
    </row>
    <row r="242" spans="1:15" ht="16" customHeight="1" thickBot="1" x14ac:dyDescent="0.4">
      <c r="A242" s="123"/>
      <c r="B242" s="230"/>
      <c r="C242" s="113" t="s">
        <v>124</v>
      </c>
      <c r="D242" s="113"/>
      <c r="E242" s="114"/>
      <c r="F242" s="71"/>
      <c r="G242" s="71"/>
      <c r="H242" s="128"/>
      <c r="I242" s="115">
        <f>SUM(I48+I198+I200+I208+I220+I239)</f>
        <v>11123000</v>
      </c>
      <c r="J242" s="115">
        <f>SUM(J48+J198+J200+J208+J220+J239)</f>
        <v>1552870</v>
      </c>
      <c r="K242" s="266">
        <f t="shared" si="5"/>
        <v>11700099.015000001</v>
      </c>
      <c r="L242" s="209"/>
    </row>
    <row r="243" spans="1:15" ht="16" customHeight="1" thickBot="1" x14ac:dyDescent="0.4">
      <c r="A243" s="123"/>
      <c r="B243" s="231"/>
      <c r="C243" s="374"/>
      <c r="D243" s="375"/>
      <c r="E243" s="375"/>
      <c r="F243" s="375"/>
      <c r="G243" s="375"/>
      <c r="H243" s="376"/>
      <c r="I243" s="145"/>
      <c r="J243" s="145"/>
      <c r="K243" s="267"/>
      <c r="L243" s="209"/>
      <c r="O243" s="106"/>
    </row>
    <row r="244" spans="1:15" ht="16" customHeight="1" thickBot="1" x14ac:dyDescent="0.4">
      <c r="B244" s="352"/>
      <c r="C244" s="377" t="s">
        <v>167</v>
      </c>
      <c r="D244" s="378"/>
      <c r="E244" s="378"/>
      <c r="F244" s="378"/>
      <c r="G244" s="378"/>
      <c r="H244" s="379"/>
      <c r="I244" s="353">
        <f>SUM(I32-I242)</f>
        <v>0</v>
      </c>
      <c r="J244" s="217">
        <f>SUM(J32-J242)</f>
        <v>0</v>
      </c>
      <c r="K244" s="337">
        <f t="shared" si="5"/>
        <v>0</v>
      </c>
      <c r="L244" s="209"/>
      <c r="N244" s="228"/>
    </row>
    <row r="245" spans="1:15" ht="16" customHeight="1" x14ac:dyDescent="0.35">
      <c r="B245" s="116"/>
      <c r="C245" s="100"/>
      <c r="D245" s="354"/>
      <c r="E245" s="100"/>
      <c r="F245" s="100"/>
      <c r="G245" s="100"/>
      <c r="H245" s="100"/>
      <c r="I245" s="30"/>
      <c r="J245" s="295"/>
      <c r="K245" s="296"/>
      <c r="L245" s="209"/>
    </row>
    <row r="246" spans="1:15" ht="16" customHeight="1" x14ac:dyDescent="0.35">
      <c r="B246" s="43"/>
      <c r="C246" s="100"/>
      <c r="D246" s="100"/>
      <c r="E246" s="100"/>
      <c r="F246" s="100"/>
      <c r="G246" s="100"/>
      <c r="H246" s="100"/>
      <c r="L246" s="209"/>
    </row>
    <row r="247" spans="1:15" ht="16" customHeight="1" x14ac:dyDescent="0.35">
      <c r="B247" s="35"/>
      <c r="C247" s="2" t="s">
        <v>125</v>
      </c>
      <c r="D247" s="2"/>
      <c r="E247" s="2"/>
      <c r="L247" s="209"/>
    </row>
    <row r="248" spans="1:15" ht="16" customHeight="1" x14ac:dyDescent="0.35">
      <c r="B248" s="100"/>
      <c r="C248" s="2"/>
      <c r="D248" s="2"/>
      <c r="E248" s="2"/>
      <c r="L248" s="209"/>
    </row>
    <row r="249" spans="1:15" ht="16" customHeight="1" x14ac:dyDescent="0.35">
      <c r="B249" s="100"/>
      <c r="C249" s="1" t="s">
        <v>144</v>
      </c>
      <c r="D249" s="1"/>
      <c r="E249" s="1"/>
      <c r="F249" s="1"/>
      <c r="G249" s="1"/>
      <c r="H249" s="363"/>
      <c r="L249" s="209"/>
    </row>
    <row r="250" spans="1:15" ht="16" customHeight="1" x14ac:dyDescent="0.35">
      <c r="B250" s="100"/>
      <c r="C250" s="1"/>
      <c r="D250" s="1"/>
      <c r="E250" s="1"/>
      <c r="F250" s="1"/>
      <c r="G250" s="1"/>
      <c r="H250" s="96"/>
      <c r="L250" s="209"/>
    </row>
    <row r="251" spans="1:15" ht="16" customHeight="1" x14ac:dyDescent="0.35">
      <c r="B251" s="100"/>
      <c r="C251" s="1" t="s">
        <v>158</v>
      </c>
      <c r="D251" s="1"/>
      <c r="E251" s="1"/>
      <c r="F251" s="1"/>
      <c r="G251" s="1"/>
      <c r="H251" s="363"/>
      <c r="L251" s="209"/>
    </row>
    <row r="252" spans="1:15" ht="16" customHeight="1" x14ac:dyDescent="0.35">
      <c r="B252" s="43"/>
      <c r="C252" s="1"/>
      <c r="D252" s="1"/>
      <c r="E252" s="1"/>
      <c r="F252" s="1"/>
      <c r="G252" s="1"/>
      <c r="H252" s="363"/>
      <c r="L252" s="209"/>
    </row>
    <row r="253" spans="1:15" ht="16" customHeight="1" x14ac:dyDescent="0.35">
      <c r="B253" s="43"/>
      <c r="C253" s="1" t="s">
        <v>157</v>
      </c>
      <c r="D253" s="1"/>
      <c r="E253" s="1"/>
      <c r="F253" s="1"/>
      <c r="G253" s="1"/>
      <c r="H253" s="363"/>
      <c r="L253" s="209"/>
    </row>
    <row r="254" spans="1:15" ht="16" customHeight="1" x14ac:dyDescent="0.35">
      <c r="B254" s="97"/>
      <c r="C254" s="1"/>
      <c r="D254" s="1"/>
      <c r="E254" s="1"/>
      <c r="F254" s="1"/>
      <c r="G254" s="1"/>
      <c r="H254" s="363"/>
      <c r="I254" s="30"/>
      <c r="J254" s="30"/>
      <c r="K254" s="30"/>
      <c r="L254" s="209"/>
    </row>
    <row r="255" spans="1:15" ht="16" customHeight="1" x14ac:dyDescent="0.35">
      <c r="B255" s="97"/>
      <c r="C255" s="1" t="s">
        <v>145</v>
      </c>
      <c r="D255" s="1"/>
      <c r="E255" s="1"/>
      <c r="F255" s="1"/>
      <c r="G255" s="1"/>
      <c r="H255" s="363"/>
      <c r="I255" s="30"/>
      <c r="J255" s="30"/>
      <c r="K255" s="30"/>
      <c r="L255" s="209"/>
    </row>
    <row r="256" spans="1:15" ht="16" customHeight="1" x14ac:dyDescent="0.35">
      <c r="B256" s="97"/>
      <c r="C256" s="1"/>
      <c r="D256" s="1"/>
      <c r="E256" s="1"/>
      <c r="F256" s="1"/>
      <c r="G256" s="1"/>
      <c r="H256" s="363"/>
      <c r="L256" s="209"/>
    </row>
    <row r="257" spans="1:21" ht="16" customHeight="1" x14ac:dyDescent="0.35">
      <c r="B257" s="97"/>
      <c r="C257" s="97" t="s">
        <v>146</v>
      </c>
      <c r="D257" s="1"/>
      <c r="E257" s="1"/>
      <c r="F257" s="1"/>
      <c r="G257" s="1"/>
      <c r="H257" s="364"/>
      <c r="L257" s="209"/>
    </row>
    <row r="258" spans="1:21" ht="16" customHeight="1" x14ac:dyDescent="0.35">
      <c r="B258" s="97"/>
      <c r="C258" s="97"/>
      <c r="D258" s="1"/>
      <c r="E258" s="1"/>
      <c r="F258" s="1"/>
      <c r="G258" s="1"/>
      <c r="H258" s="1"/>
      <c r="L258" s="209"/>
    </row>
    <row r="259" spans="1:21" ht="16" customHeight="1" x14ac:dyDescent="0.35">
      <c r="B259" s="97"/>
      <c r="C259" s="97" t="s">
        <v>155</v>
      </c>
      <c r="D259" s="1"/>
      <c r="E259" s="1"/>
      <c r="F259" s="1"/>
      <c r="G259" s="1"/>
      <c r="H259" s="364"/>
      <c r="L259" s="209"/>
    </row>
    <row r="260" spans="1:21" ht="16" customHeight="1" x14ac:dyDescent="0.35">
      <c r="B260" s="97"/>
      <c r="C260" s="97"/>
      <c r="D260" s="1"/>
      <c r="E260" s="1"/>
      <c r="F260" s="1"/>
      <c r="G260" s="1"/>
      <c r="H260" s="1"/>
      <c r="I260" s="30"/>
      <c r="J260" s="30"/>
      <c r="K260" s="30"/>
      <c r="L260" s="209"/>
    </row>
    <row r="261" spans="1:21" ht="16" customHeight="1" x14ac:dyDescent="0.35">
      <c r="B261" s="97"/>
      <c r="C261" s="97"/>
      <c r="D261" s="1"/>
      <c r="E261" s="1"/>
      <c r="F261" s="1"/>
      <c r="G261" s="1"/>
      <c r="H261" s="1"/>
      <c r="I261" s="30"/>
      <c r="J261" s="30"/>
      <c r="K261" s="30"/>
      <c r="L261" s="209"/>
    </row>
    <row r="262" spans="1:21" ht="16" customHeight="1" x14ac:dyDescent="0.35">
      <c r="B262" s="97"/>
      <c r="C262" s="2"/>
      <c r="D262" s="2"/>
      <c r="E262" s="2"/>
      <c r="F262" s="2"/>
      <c r="G262" s="2"/>
      <c r="H262" s="34"/>
      <c r="L262" s="209"/>
    </row>
    <row r="263" spans="1:21" ht="16" customHeight="1" x14ac:dyDescent="0.35">
      <c r="B263" s="97"/>
      <c r="L263" s="209"/>
    </row>
    <row r="264" spans="1:21" ht="16" customHeight="1" x14ac:dyDescent="0.35">
      <c r="B264" s="97"/>
      <c r="L264" s="209"/>
    </row>
    <row r="265" spans="1:21" ht="16" customHeight="1" thickBot="1" x14ac:dyDescent="0.4">
      <c r="B265" s="97"/>
      <c r="I265" s="297"/>
      <c r="J265" s="297"/>
      <c r="K265" s="297"/>
      <c r="L265" s="209"/>
    </row>
    <row r="266" spans="1:21" ht="16" customHeight="1" thickTop="1" x14ac:dyDescent="0.35">
      <c r="B266" s="97"/>
      <c r="I266" s="34"/>
      <c r="J266" s="34"/>
      <c r="K266" s="34"/>
      <c r="L266" s="209"/>
    </row>
    <row r="267" spans="1:21" ht="16" customHeight="1" x14ac:dyDescent="0.35">
      <c r="B267" s="35"/>
      <c r="I267" s="34"/>
      <c r="J267" s="34"/>
      <c r="K267" s="34"/>
      <c r="L267" s="209"/>
    </row>
    <row r="268" spans="1:21" ht="16" customHeight="1" x14ac:dyDescent="0.35">
      <c r="I268" s="298"/>
      <c r="J268" s="298"/>
      <c r="K268" s="298"/>
      <c r="L268" s="209"/>
    </row>
    <row r="269" spans="1:21" ht="16" customHeight="1" thickBot="1" x14ac:dyDescent="0.4">
      <c r="L269" s="209"/>
    </row>
    <row r="270" spans="1:21" ht="16" customHeight="1" x14ac:dyDescent="0.35">
      <c r="I270" s="299"/>
      <c r="J270" s="299"/>
      <c r="K270" s="299"/>
      <c r="L270" s="209"/>
      <c r="M270" s="209"/>
      <c r="N270" s="209"/>
      <c r="O270" s="209"/>
      <c r="P270" s="209"/>
      <c r="Q270" s="209"/>
      <c r="R270" s="209"/>
      <c r="S270" s="209"/>
      <c r="T270" s="209"/>
      <c r="U270" s="209"/>
    </row>
    <row r="271" spans="1:21" s="102" customFormat="1" ht="16" customHeight="1" x14ac:dyDescent="0.35">
      <c r="A271" s="105"/>
      <c r="B271" s="4"/>
      <c r="C271" s="4"/>
      <c r="D271" s="4"/>
      <c r="E271" s="4"/>
      <c r="F271" s="4"/>
      <c r="G271" s="4"/>
      <c r="H271" s="4"/>
      <c r="I271" s="177"/>
      <c r="J271" s="177"/>
      <c r="K271" s="177"/>
      <c r="L271" s="209"/>
      <c r="M271" s="209"/>
      <c r="N271" s="209"/>
      <c r="O271" s="209"/>
      <c r="P271" s="209"/>
      <c r="Q271" s="209"/>
      <c r="R271" s="209"/>
      <c r="S271" s="209"/>
      <c r="T271" s="209"/>
      <c r="U271" s="209"/>
    </row>
    <row r="272" spans="1:21" s="102" customFormat="1" ht="16" customHeight="1" x14ac:dyDescent="0.35">
      <c r="A272" s="105"/>
      <c r="B272" s="4"/>
      <c r="C272" s="4"/>
      <c r="D272" s="4"/>
      <c r="E272" s="4"/>
      <c r="F272" s="4"/>
      <c r="G272" s="4"/>
      <c r="H272" s="4"/>
      <c r="I272" s="177"/>
      <c r="J272" s="177"/>
      <c r="K272" s="177"/>
      <c r="L272" s="209"/>
      <c r="M272" s="209"/>
      <c r="N272" s="209"/>
      <c r="O272" s="209"/>
      <c r="P272" s="209"/>
      <c r="Q272" s="209"/>
      <c r="R272" s="209"/>
      <c r="S272" s="209"/>
      <c r="T272" s="209"/>
      <c r="U272" s="209"/>
    </row>
    <row r="273" spans="2:21" s="105" customFormat="1" ht="16" customHeight="1" x14ac:dyDescent="0.35">
      <c r="B273" s="4"/>
      <c r="C273" s="4"/>
      <c r="D273" s="4"/>
      <c r="E273" s="4"/>
      <c r="F273" s="4"/>
      <c r="G273" s="4"/>
      <c r="H273" s="4"/>
      <c r="I273" s="104"/>
      <c r="J273" s="104"/>
      <c r="K273" s="104"/>
      <c r="L273" s="209"/>
      <c r="M273" s="209"/>
      <c r="N273" s="209"/>
      <c r="O273" s="209"/>
      <c r="P273" s="209"/>
      <c r="Q273" s="209"/>
      <c r="R273" s="209"/>
      <c r="S273" s="209"/>
      <c r="T273" s="209"/>
      <c r="U273" s="209"/>
    </row>
    <row r="274" spans="2:21" s="105" customFormat="1" ht="16" customHeight="1" x14ac:dyDescent="0.3">
      <c r="B274" s="4"/>
      <c r="C274" s="4"/>
      <c r="D274" s="4"/>
      <c r="E274" s="4"/>
      <c r="F274" s="4"/>
      <c r="G274" s="4"/>
      <c r="H274" s="4"/>
      <c r="I274" s="104"/>
      <c r="J274" s="104"/>
      <c r="K274" s="104"/>
    </row>
  </sheetData>
  <mergeCells count="5">
    <mergeCell ref="C243:H243"/>
    <mergeCell ref="C244:H244"/>
    <mergeCell ref="B4:M4"/>
    <mergeCell ref="B2:K2"/>
    <mergeCell ref="B164:H164"/>
  </mergeCells>
  <phoneticPr fontId="4" type="noConversion"/>
  <pageMargins left="0.75" right="0.75" top="1" bottom="1" header="0.5" footer="0.5"/>
  <pageSetup paperSize="9" scale="57" orientation="portrait" r:id="rId1"/>
  <headerFooter alignWithMargins="0"/>
  <rowBreaks count="3" manualBreakCount="3">
    <brk id="62" max="10" man="1"/>
    <brk id="137" max="10" man="1"/>
    <brk id="209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C20"/>
  <sheetViews>
    <sheetView topLeftCell="A25" workbookViewId="0">
      <selection activeCell="F15" sqref="F15"/>
    </sheetView>
  </sheetViews>
  <sheetFormatPr defaultRowHeight="12.5" x14ac:dyDescent="0.25"/>
  <cols>
    <col min="3" max="3" width="9.81640625" bestFit="1" customWidth="1"/>
  </cols>
  <sheetData>
    <row r="1" spans="3:3" ht="13" thickBot="1" x14ac:dyDescent="0.3"/>
    <row r="2" spans="3:3" ht="13" thickBot="1" x14ac:dyDescent="0.3">
      <c r="C2" s="36">
        <v>6150</v>
      </c>
    </row>
    <row r="3" spans="3:3" ht="13" thickBot="1" x14ac:dyDescent="0.3">
      <c r="C3" s="37">
        <v>26250</v>
      </c>
    </row>
    <row r="4" spans="3:3" ht="13" thickBot="1" x14ac:dyDescent="0.3">
      <c r="C4" s="37">
        <v>6200</v>
      </c>
    </row>
    <row r="5" spans="3:3" ht="13" thickBot="1" x14ac:dyDescent="0.3">
      <c r="C5" s="37">
        <v>31486.77</v>
      </c>
    </row>
    <row r="6" spans="3:3" ht="13" thickBot="1" x14ac:dyDescent="0.3">
      <c r="C6" s="37">
        <v>12500</v>
      </c>
    </row>
    <row r="7" spans="3:3" ht="13" thickBot="1" x14ac:dyDescent="0.3">
      <c r="C7" s="37">
        <v>35000</v>
      </c>
    </row>
    <row r="8" spans="3:3" ht="13" thickBot="1" x14ac:dyDescent="0.3">
      <c r="C8" s="37">
        <v>56250</v>
      </c>
    </row>
    <row r="9" spans="3:3" ht="13" thickBot="1" x14ac:dyDescent="0.3">
      <c r="C9" s="37">
        <v>8000</v>
      </c>
    </row>
    <row r="10" spans="3:3" ht="13" thickBot="1" x14ac:dyDescent="0.3">
      <c r="C10" s="37">
        <v>72637</v>
      </c>
    </row>
    <row r="11" spans="3:3" ht="13" thickBot="1" x14ac:dyDescent="0.3">
      <c r="C11" s="37">
        <v>4386</v>
      </c>
    </row>
    <row r="12" spans="3:3" ht="13" thickBot="1" x14ac:dyDescent="0.3">
      <c r="C12" s="37">
        <v>13225.8</v>
      </c>
    </row>
    <row r="13" spans="3:3" ht="13" thickBot="1" x14ac:dyDescent="0.3">
      <c r="C13" s="37">
        <v>2130</v>
      </c>
    </row>
    <row r="14" spans="3:3" x14ac:dyDescent="0.25">
      <c r="C14" s="38">
        <v>30000</v>
      </c>
    </row>
    <row r="15" spans="3:3" x14ac:dyDescent="0.25">
      <c r="C15" s="38">
        <v>31500</v>
      </c>
    </row>
    <row r="16" spans="3:3" ht="13" thickBot="1" x14ac:dyDescent="0.3">
      <c r="C16" s="39"/>
    </row>
    <row r="17" spans="3:3" ht="13" thickBot="1" x14ac:dyDescent="0.3">
      <c r="C17" s="37">
        <v>10700</v>
      </c>
    </row>
    <row r="18" spans="3:3" ht="13" thickBot="1" x14ac:dyDescent="0.3">
      <c r="C18" s="37">
        <v>6720</v>
      </c>
    </row>
    <row r="19" spans="3:3" ht="13" thickBot="1" x14ac:dyDescent="0.3">
      <c r="C19" s="37">
        <v>17192</v>
      </c>
    </row>
    <row r="20" spans="3:3" x14ac:dyDescent="0.25">
      <c r="C20" s="3">
        <f>SUM(C2:C19)</f>
        <v>370327.57</v>
      </c>
    </row>
  </sheetData>
  <phoneticPr fontId="4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Plan 2023</vt:lpstr>
      <vt:lpstr>Sheet3</vt:lpstr>
      <vt:lpstr>'Plan 2023'!Print_Area</vt:lpstr>
    </vt:vector>
  </TitlesOfParts>
  <Company>komora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</dc:creator>
  <cp:lastModifiedBy>vlasta</cp:lastModifiedBy>
  <cp:lastPrinted>2022-11-15T09:45:56Z</cp:lastPrinted>
  <dcterms:created xsi:type="dcterms:W3CDTF">2011-11-24T13:30:45Z</dcterms:created>
  <dcterms:modified xsi:type="dcterms:W3CDTF">2022-11-15T11:21:03Z</dcterms:modified>
</cp:coreProperties>
</file>