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GRADEVINARI SKUPSTINE 2022_2026\5_SKUPSTINA 2024\proprint\"/>
    </mc:Choice>
  </mc:AlternateContent>
  <xr:revisionPtr revIDLastSave="0" documentId="13_ncr:1_{31A17063-3832-4085-AA36-A598064C3D03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Sheet3" sheetId="3" r:id="rId1"/>
  </sheets>
  <definedNames>
    <definedName name="_xlnm.Print_Area" localSheetId="0">Sheet3!$A$1:$L$270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4" i="3" l="1"/>
  <c r="K101" i="3"/>
  <c r="J47" i="3"/>
  <c r="K59" i="3"/>
  <c r="K157" i="3"/>
  <c r="K126" i="3"/>
  <c r="K62" i="3"/>
  <c r="K236" i="3"/>
  <c r="K56" i="3"/>
  <c r="J186" i="3"/>
  <c r="K179" i="3"/>
  <c r="I186" i="3"/>
  <c r="I207" i="3"/>
  <c r="J207" i="3"/>
  <c r="J72" i="3"/>
  <c r="J213" i="3"/>
  <c r="K207" i="3" l="1"/>
  <c r="K243" i="3" l="1"/>
  <c r="K241" i="3"/>
  <c r="K240" i="3"/>
  <c r="K239" i="3"/>
  <c r="K238" i="3"/>
  <c r="K237" i="3"/>
  <c r="K235" i="3"/>
  <c r="J233" i="3"/>
  <c r="J244" i="3" s="1"/>
  <c r="I233" i="3"/>
  <c r="I244" i="3" s="1"/>
  <c r="K231" i="3"/>
  <c r="J228" i="3"/>
  <c r="I228" i="3"/>
  <c r="J225" i="3"/>
  <c r="I225" i="3"/>
  <c r="K222" i="3"/>
  <c r="K221" i="3"/>
  <c r="K220" i="3"/>
  <c r="K219" i="3"/>
  <c r="K218" i="3"/>
  <c r="I213" i="3"/>
  <c r="K211" i="3"/>
  <c r="K205" i="3"/>
  <c r="K200" i="3"/>
  <c r="K199" i="3"/>
  <c r="K198" i="3"/>
  <c r="K197" i="3"/>
  <c r="K196" i="3"/>
  <c r="K195" i="3"/>
  <c r="J194" i="3"/>
  <c r="I194" i="3"/>
  <c r="K192" i="3"/>
  <c r="K190" i="3"/>
  <c r="J189" i="3"/>
  <c r="I189" i="3"/>
  <c r="K187" i="3"/>
  <c r="K181" i="3"/>
  <c r="K180" i="3"/>
  <c r="K178" i="3"/>
  <c r="K177" i="3"/>
  <c r="K176" i="3"/>
  <c r="K175" i="3"/>
  <c r="K174" i="3"/>
  <c r="K173" i="3"/>
  <c r="K172" i="3"/>
  <c r="K171" i="3"/>
  <c r="J170" i="3"/>
  <c r="I170" i="3"/>
  <c r="K168" i="3"/>
  <c r="K167" i="3"/>
  <c r="K166" i="3"/>
  <c r="K165" i="3"/>
  <c r="J164" i="3"/>
  <c r="I164" i="3"/>
  <c r="K162" i="3"/>
  <c r="K161" i="3"/>
  <c r="K160" i="3"/>
  <c r="K159" i="3"/>
  <c r="K155" i="3"/>
  <c r="K154" i="3"/>
  <c r="K153" i="3"/>
  <c r="K152" i="3"/>
  <c r="K151" i="3"/>
  <c r="J149" i="3"/>
  <c r="I149" i="3"/>
  <c r="K147" i="3"/>
  <c r="J146" i="3"/>
  <c r="I146" i="3"/>
  <c r="K142" i="3"/>
  <c r="K141" i="3"/>
  <c r="K139" i="3"/>
  <c r="K137" i="3"/>
  <c r="K136" i="3"/>
  <c r="J135" i="3"/>
  <c r="I135" i="3"/>
  <c r="K133" i="3"/>
  <c r="K132" i="3"/>
  <c r="K130" i="3"/>
  <c r="J128" i="3"/>
  <c r="I128" i="3"/>
  <c r="K125" i="3"/>
  <c r="K124" i="3"/>
  <c r="K123" i="3"/>
  <c r="J122" i="3"/>
  <c r="I122" i="3"/>
  <c r="K120" i="3"/>
  <c r="K119" i="3"/>
  <c r="K118" i="3"/>
  <c r="K117" i="3"/>
  <c r="K116" i="3"/>
  <c r="J115" i="3"/>
  <c r="K111" i="3"/>
  <c r="K110" i="3"/>
  <c r="K108" i="3"/>
  <c r="K107" i="3"/>
  <c r="J106" i="3"/>
  <c r="I106" i="3"/>
  <c r="K104" i="3"/>
  <c r="K103" i="3"/>
  <c r="K102" i="3"/>
  <c r="J100" i="3"/>
  <c r="I100" i="3"/>
  <c r="K96" i="3"/>
  <c r="K95" i="3"/>
  <c r="J94" i="3"/>
  <c r="J97" i="3" s="1"/>
  <c r="I94" i="3"/>
  <c r="K91" i="3"/>
  <c r="K90" i="3"/>
  <c r="K88" i="3"/>
  <c r="K87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I72" i="3"/>
  <c r="K72" i="3" s="1"/>
  <c r="J66" i="3"/>
  <c r="I66" i="3"/>
  <c r="K65" i="3"/>
  <c r="K64" i="3"/>
  <c r="K63" i="3"/>
  <c r="K61" i="3"/>
  <c r="K60" i="3"/>
  <c r="K58" i="3"/>
  <c r="K57" i="3"/>
  <c r="K48" i="3"/>
  <c r="I47" i="3"/>
  <c r="K45" i="3"/>
  <c r="K44" i="3"/>
  <c r="J42" i="3"/>
  <c r="I42" i="3"/>
  <c r="K39" i="3"/>
  <c r="J38" i="3"/>
  <c r="I38" i="3"/>
  <c r="J33" i="3"/>
  <c r="I33" i="3"/>
  <c r="K31" i="3"/>
  <c r="K26" i="3"/>
  <c r="J21" i="3"/>
  <c r="I21" i="3"/>
  <c r="K19" i="3"/>
  <c r="J15" i="3"/>
  <c r="I15" i="3"/>
  <c r="K14" i="3"/>
  <c r="K13" i="3"/>
  <c r="J202" i="3" l="1"/>
  <c r="J112" i="3"/>
  <c r="K33" i="3"/>
  <c r="K47" i="3"/>
  <c r="K66" i="3"/>
  <c r="K149" i="3"/>
  <c r="K170" i="3"/>
  <c r="I112" i="3"/>
  <c r="K228" i="3"/>
  <c r="I34" i="3"/>
  <c r="I52" i="3"/>
  <c r="K42" i="3"/>
  <c r="K194" i="3"/>
  <c r="K225" i="3"/>
  <c r="K15" i="3"/>
  <c r="K106" i="3"/>
  <c r="K135" i="3"/>
  <c r="K164" i="3"/>
  <c r="I183" i="3"/>
  <c r="K146" i="3"/>
  <c r="J34" i="3"/>
  <c r="K38" i="3"/>
  <c r="I97" i="3"/>
  <c r="K128" i="3"/>
  <c r="K189" i="3"/>
  <c r="K233" i="3"/>
  <c r="K94" i="3"/>
  <c r="K100" i="3"/>
  <c r="K115" i="3"/>
  <c r="J183" i="3"/>
  <c r="K213" i="3"/>
  <c r="K244" i="3"/>
  <c r="K21" i="3"/>
  <c r="K122" i="3"/>
  <c r="J52" i="3"/>
  <c r="K112" i="3" l="1"/>
  <c r="K34" i="3"/>
  <c r="J203" i="3"/>
  <c r="J246" i="3" s="1"/>
  <c r="K97" i="3"/>
  <c r="K183" i="3"/>
  <c r="K52" i="3"/>
  <c r="J248" i="3" l="1"/>
  <c r="I202" i="3" l="1"/>
  <c r="K202" i="3" s="1"/>
  <c r="K186" i="3"/>
  <c r="I203" i="3" l="1"/>
  <c r="K203" i="3" l="1"/>
  <c r="I246" i="3"/>
  <c r="K246" i="3" s="1"/>
</calcChain>
</file>

<file path=xl/sharedStrings.xml><?xml version="1.0" encoding="utf-8"?>
<sst xmlns="http://schemas.openxmlformats.org/spreadsheetml/2006/main" count="213" uniqueCount="200">
  <si>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</si>
  <si>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</si>
  <si>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</si>
  <si>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</si>
  <si>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</si>
  <si>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</si>
  <si>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PRIHODI OD IMOVINE</t>
  </si>
  <si>
    <t>Prihodi od financijske imovine</t>
  </si>
  <si>
    <t>KTA račun - REDOVNI</t>
  </si>
  <si>
    <t>Prihodi od zateznih kamata</t>
  </si>
  <si>
    <t>OSTALI PRIHODI</t>
  </si>
  <si>
    <t>PRIHODI OD IZDAVANJA JAVNIH ISPRAVA</t>
  </si>
  <si>
    <t>Prihodi od izdavanja javnih isprava</t>
  </si>
  <si>
    <t>Ostali nespomenuti prihodi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</si>
  <si>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</si>
  <si>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</si>
  <si>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</si>
  <si>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</si>
  <si>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</si>
  <si>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</si>
  <si>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</si>
  <si>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</si>
  <si>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</si>
  <si>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</si>
  <si>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</si>
  <si>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</si>
  <si>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</si>
  <si>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</si>
  <si>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</si>
  <si>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</si>
  <si>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</si>
  <si>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</si>
  <si>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</si>
  <si>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</si>
  <si>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</si>
  <si>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</si>
  <si>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</si>
  <si>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</si>
  <si>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Nakn. troš.članovima u predst.i izvrš.tijelima, povjeren.i sl.</t>
  </si>
  <si>
    <t>Naknade za rad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</si>
  <si>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</si>
  <si>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</si>
  <si>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</si>
  <si>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</si>
  <si>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NADZOR RADA ČLANOVA</t>
  </si>
  <si>
    <t xml:space="preserve">Odbori PODRUČNI </t>
  </si>
  <si>
    <t>Stegovna tijela</t>
  </si>
  <si>
    <t>Naknade za službena putovanja</t>
  </si>
  <si>
    <t>Nakn.za služ.putovanja u zemlji</t>
  </si>
  <si>
    <t>Nakn.za služ.putovanja u inozemstvu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</si>
  <si>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</si>
  <si>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</si>
  <si>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</si>
  <si>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</si>
  <si>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</si>
  <si>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</si>
  <si>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</si>
  <si>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</si>
  <si>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</si>
  <si>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</si>
  <si>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</si>
  <si>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</si>
  <si>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</si>
  <si>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</si>
  <si>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</si>
  <si>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</si>
  <si>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tekućeg i investicijskog održavanja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</si>
  <si>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</si>
  <si>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</si>
  <si>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</si>
  <si>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</si>
  <si>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</si>
  <si>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</si>
  <si>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</si>
  <si>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</si>
  <si>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</si>
  <si>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</si>
  <si>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</si>
  <si>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</si>
  <si>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</si>
  <si>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</si>
  <si>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</si>
  <si>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</si>
  <si>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</si>
  <si>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</si>
  <si>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</si>
  <si>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</si>
  <si>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</si>
  <si>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</si>
  <si>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</si>
  <si>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</si>
  <si>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</si>
  <si>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</si>
  <si>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</si>
  <si>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</si>
  <si>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</si>
  <si>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</si>
  <si>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</si>
  <si>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</si>
  <si>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 xml:space="preserve">Ostali nespomenuti rashodi 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</si>
  <si>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</si>
  <si>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</si>
  <si>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</si>
  <si>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</si>
  <si>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</si>
  <si>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</si>
  <si>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</si>
  <si>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</si>
  <si>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</si>
  <si>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</si>
  <si>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</si>
  <si>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</si>
  <si>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</si>
  <si>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</si>
  <si>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DONACIJE</t>
  </si>
  <si>
    <t>Tekuće donacije</t>
  </si>
  <si>
    <t>Suizdavaštvo časopisa Građevinar</t>
  </si>
  <si>
    <t>Sufinanciranje knjiga - unapređenje struke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</si>
  <si>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</si>
  <si>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</si>
  <si>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</si>
  <si>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</si>
  <si>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</si>
  <si>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</si>
  <si>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R A S H O D I   U K U P N O</t>
  </si>
  <si>
    <t>HRVATSKA KOMORA INŽENJERA GRAĐEVINARSTVA</t>
  </si>
  <si>
    <t>Plaće za prekovremeni rad</t>
  </si>
  <si>
    <t>Usluge telefona  (OPTIKA - Iskon)</t>
  </si>
  <si>
    <t>Izrada pečata , iskaznica i ploča ureda</t>
  </si>
  <si>
    <t>Naknada za norme</t>
  </si>
  <si>
    <t>IIRS</t>
  </si>
  <si>
    <t xml:space="preserve">Premije obveznog osiguranja </t>
  </si>
  <si>
    <t>IZVRŠENJE</t>
  </si>
  <si>
    <t>% IZVRŠENJA</t>
  </si>
  <si>
    <t>Reprezentacija - Opatija (ugostiteljske usluge i sl.)</t>
  </si>
  <si>
    <t>Plenarna sjednica</t>
  </si>
  <si>
    <t>Troškovi- ekspertize</t>
  </si>
  <si>
    <t xml:space="preserve">Troškovi održ.SKUPŠTNE HKIG </t>
  </si>
  <si>
    <t>KOLOS - STATUETE</t>
  </si>
  <si>
    <t>Centar za mirenje</t>
  </si>
  <si>
    <t xml:space="preserve"> UPRAVNI ODBOR,NADZORNI ODBOR</t>
  </si>
  <si>
    <t>Ostali prihodi</t>
  </si>
  <si>
    <t>Usluge tiska ostalo</t>
  </si>
  <si>
    <t>Autorski ugovori, UG o djelu</t>
  </si>
  <si>
    <t>RASHODI AMORTIZACIJA</t>
  </si>
  <si>
    <t>Povjerenstvo za dodjelu novčane pomoći</t>
  </si>
  <si>
    <t>Povjerenstvo za dodjelu nagrada studentima</t>
  </si>
  <si>
    <t>Neovisna revizija</t>
  </si>
  <si>
    <t>Stipendije studentima</t>
  </si>
  <si>
    <t>Računovodstveno savjetovanje</t>
  </si>
  <si>
    <t>Povjerenstvo za osiguranje</t>
  </si>
  <si>
    <t>Reprezentacija; PO</t>
  </si>
  <si>
    <t>Povjerenstvo za javnu nabavu</t>
  </si>
  <si>
    <t>Povjerenstvo za ZAKONODAV.</t>
  </si>
  <si>
    <t>Pomoć strukovnim udrugama</t>
  </si>
  <si>
    <t>Sabor HSGI</t>
  </si>
  <si>
    <t>Rashodi po odluci UO</t>
  </si>
  <si>
    <t>AKD</t>
  </si>
  <si>
    <t>Korisnička podrška  članova HKIG</t>
  </si>
  <si>
    <t>Čuvanje arhivske građe</t>
  </si>
  <si>
    <t>VIŠAK I MANJAK  PRIHODA NAD RASHODIMA</t>
  </si>
  <si>
    <t>Povjerenstvo za STANDARD USLUGA</t>
  </si>
  <si>
    <t>Pomoć članovima-Pravilnik o nov.pomoći</t>
  </si>
  <si>
    <t>PREMIJE OSIGURANJA</t>
  </si>
  <si>
    <t>Webinar i okrugli stol</t>
  </si>
  <si>
    <t>Prihodi od donacija</t>
  </si>
  <si>
    <t>Povjerenstvo za dodjelu nagrada KOLOS</t>
  </si>
  <si>
    <t>Ostala povjerenstva</t>
  </si>
  <si>
    <t>Stručna putovanja po PO</t>
  </si>
  <si>
    <t>Aplikacija za Pravilnik o standardu usluga</t>
  </si>
  <si>
    <t xml:space="preserve">Usluge dostave </t>
  </si>
  <si>
    <t xml:space="preserve">Održav. INFORMATIČKE OPREME </t>
  </si>
  <si>
    <t xml:space="preserve">Ažuriranje računalnih programa </t>
  </si>
  <si>
    <t xml:space="preserve">Ažuriranja WEB stranice  </t>
  </si>
  <si>
    <t xml:space="preserve"> </t>
  </si>
  <si>
    <t>Ostale zakupnine i najamnine (Područni odbori)</t>
  </si>
  <si>
    <t>Smjernice ,monografija</t>
  </si>
  <si>
    <t>Odbor za priznavanje stranih kvalifikacija</t>
  </si>
  <si>
    <t>REBALANS PRIHODI OD ČLANARINA I UPISNINA</t>
  </si>
  <si>
    <t>REBALANS PRIHODI OD IMOVINE</t>
  </si>
  <si>
    <t xml:space="preserve"> RASHODI ZA ZAPOSLENE</t>
  </si>
  <si>
    <t>Nina Dražin Lovrec, dipl.ing.građ.</t>
  </si>
  <si>
    <t>PLAN 2023</t>
  </si>
  <si>
    <t>PLAN  2023</t>
  </si>
  <si>
    <t>PLAN  421</t>
  </si>
  <si>
    <t>PLAN  425</t>
  </si>
  <si>
    <t>PLAN  429</t>
  </si>
  <si>
    <t>PLAN  MATERIJALNI RASHODI</t>
  </si>
  <si>
    <t>PLAN FINANCIJSKI RASHODI</t>
  </si>
  <si>
    <t>PLAN  DONACIJE</t>
  </si>
  <si>
    <t>PLAN 422</t>
  </si>
  <si>
    <t>PLAN 424</t>
  </si>
  <si>
    <t>FORUM/CRO CEE/VODE</t>
  </si>
  <si>
    <t>Predsjednica Hrvatske komore inženjera građevinarstva</t>
  </si>
  <si>
    <t xml:space="preserve">KLASA:    </t>
  </si>
  <si>
    <t xml:space="preserve">URBROJ:   </t>
  </si>
  <si>
    <t xml:space="preserve">Zagreb,    </t>
  </si>
  <si>
    <t>Izvještaj o izvršenju Plana prihoda i rashoda za razdoblje od 01.01.-31.12.2023.</t>
  </si>
  <si>
    <t>Radna grupa za internetsku stranicu</t>
  </si>
  <si>
    <t>Radna grupa za 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</si>
</sst>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Tahoma"/>
      <family val="2"/>
    </font>
    <font>
      <b/>
      <sz val="14"/>
      <color rgb="FFFF0000"/>
      <name val="Tahoma"/>
      <family val="2"/>
    </font>
    <font>
      <b/>
      <sz val="14"/>
      <name val="Tahoma"/>
      <family val="2"/>
    </font>
    <font>
      <i/>
      <sz val="14"/>
      <name val="Tahoma"/>
      <family val="2"/>
    </font>
    <font>
      <sz val="14"/>
      <color rgb="FFFF0000"/>
      <name val="Tahoma"/>
      <family val="2"/>
    </font>
    <font>
      <b/>
      <sz val="14"/>
      <color theme="0"/>
      <name val="Tahoma"/>
      <family val="2"/>
    </font>
    <font>
      <sz val="14"/>
      <color indexed="17"/>
      <name val="Tahoma"/>
      <family val="2"/>
    </font>
    <font>
      <b/>
      <sz val="14"/>
      <color indexed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7" borderId="86" applyNumberFormat="0" applyFont="0" applyAlignment="0" applyProtection="0"/>
  </cellStyleXfs>
  <cellXfs count="341">
    <xf numFmtId="0" fontId="0" fillId="0" borderId="0" xfId="0"/>
    <xf numFmtId="0" fontId="4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6" fillId="6" borderId="1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4" fontId="6" fillId="6" borderId="57" xfId="0" applyNumberFormat="1" applyFont="1" applyFill="1" applyBorder="1" applyAlignment="1">
      <alignment wrapText="1"/>
    </xf>
    <xf numFmtId="4" fontId="6" fillId="6" borderId="47" xfId="0" applyNumberFormat="1" applyFont="1" applyFill="1" applyBorder="1"/>
    <xf numFmtId="4" fontId="6" fillId="6" borderId="2" xfId="0" applyNumberFormat="1" applyFont="1" applyFill="1" applyBorder="1" applyAlignment="1">
      <alignment wrapText="1"/>
    </xf>
    <xf numFmtId="0" fontId="4" fillId="0" borderId="4" xfId="0" applyFont="1" applyBorder="1"/>
    <xf numFmtId="0" fontId="4" fillId="0" borderId="34" xfId="0" applyFont="1" applyBorder="1" applyAlignment="1">
      <alignment horizontal="left"/>
    </xf>
    <xf numFmtId="4" fontId="4" fillId="0" borderId="63" xfId="0" applyNumberFormat="1" applyFont="1" applyBorder="1"/>
    <xf numFmtId="4" fontId="4" fillId="0" borderId="19" xfId="0" applyNumberFormat="1" applyFont="1" applyBorder="1"/>
    <xf numFmtId="0" fontId="6" fillId="0" borderId="24" xfId="0" applyFont="1" applyBorder="1" applyAlignment="1">
      <alignment horizontal="left"/>
    </xf>
    <xf numFmtId="4" fontId="4" fillId="0" borderId="59" xfId="0" applyNumberFormat="1" applyFont="1" applyBorder="1"/>
    <xf numFmtId="4" fontId="4" fillId="0" borderId="58" xfId="0" applyNumberFormat="1" applyFont="1" applyBorder="1"/>
    <xf numFmtId="4" fontId="6" fillId="0" borderId="19" xfId="0" applyNumberFormat="1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4" fontId="4" fillId="0" borderId="68" xfId="1" applyNumberFormat="1" applyFont="1" applyFill="1" applyBorder="1"/>
    <xf numFmtId="4" fontId="4" fillId="0" borderId="30" xfId="1" applyNumberFormat="1" applyFont="1" applyFill="1" applyBorder="1"/>
    <xf numFmtId="0" fontId="6" fillId="4" borderId="36" xfId="0" applyFont="1" applyFill="1" applyBorder="1" applyAlignment="1">
      <alignment horizontal="left"/>
    </xf>
    <xf numFmtId="0" fontId="6" fillId="4" borderId="41" xfId="0" applyFont="1" applyFill="1" applyBorder="1"/>
    <xf numFmtId="0" fontId="6" fillId="4" borderId="37" xfId="0" applyFont="1" applyFill="1" applyBorder="1"/>
    <xf numFmtId="0" fontId="6" fillId="4" borderId="38" xfId="0" applyFont="1" applyFill="1" applyBorder="1"/>
    <xf numFmtId="4" fontId="6" fillId="4" borderId="51" xfId="0" applyNumberFormat="1" applyFont="1" applyFill="1" applyBorder="1" applyAlignment="1">
      <alignment horizontal="right"/>
    </xf>
    <xf numFmtId="4" fontId="6" fillId="4" borderId="30" xfId="1" applyNumberFormat="1" applyFont="1" applyFill="1" applyBorder="1"/>
    <xf numFmtId="0" fontId="6" fillId="0" borderId="4" xfId="0" applyFont="1" applyBorder="1" applyAlignment="1">
      <alignment horizontal="left"/>
    </xf>
    <xf numFmtId="4" fontId="6" fillId="0" borderId="9" xfId="0" applyNumberFormat="1" applyFont="1" applyBorder="1" applyAlignment="1">
      <alignment horizontal="right"/>
    </xf>
    <xf numFmtId="4" fontId="6" fillId="0" borderId="9" xfId="1" applyNumberFormat="1" applyFont="1" applyFill="1" applyBorder="1"/>
    <xf numFmtId="4" fontId="6" fillId="0" borderId="10" xfId="0" applyNumberFormat="1" applyFont="1" applyBorder="1" applyAlignment="1">
      <alignment horizontal="right"/>
    </xf>
    <xf numFmtId="4" fontId="6" fillId="0" borderId="10" xfId="1" applyNumberFormat="1" applyFont="1" applyFill="1" applyBorder="1"/>
    <xf numFmtId="0" fontId="6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30" xfId="0" applyFont="1" applyBorder="1"/>
    <xf numFmtId="4" fontId="4" fillId="0" borderId="8" xfId="0" applyNumberFormat="1" applyFont="1" applyBorder="1" applyAlignment="1">
      <alignment horizontal="right"/>
    </xf>
    <xf numFmtId="4" fontId="4" fillId="0" borderId="30" xfId="0" applyNumberFormat="1" applyFont="1" applyBorder="1" applyAlignment="1">
      <alignment horizontal="right"/>
    </xf>
    <xf numFmtId="4" fontId="6" fillId="0" borderId="30" xfId="1" applyNumberFormat="1" applyFont="1" applyFill="1" applyBorder="1"/>
    <xf numFmtId="0" fontId="4" fillId="0" borderId="11" xfId="0" applyFont="1" applyBorder="1"/>
    <xf numFmtId="0" fontId="4" fillId="0" borderId="30" xfId="0" applyFont="1" applyBorder="1"/>
    <xf numFmtId="4" fontId="4" fillId="0" borderId="8" xfId="1" applyNumberFormat="1" applyFont="1" applyFill="1" applyBorder="1"/>
    <xf numFmtId="4" fontId="6" fillId="0" borderId="8" xfId="0" applyNumberFormat="1" applyFont="1" applyBorder="1" applyAlignment="1">
      <alignment horizontal="right"/>
    </xf>
    <xf numFmtId="4" fontId="6" fillId="0" borderId="30" xfId="0" applyNumberFormat="1" applyFont="1" applyBorder="1" applyAlignment="1">
      <alignment horizontal="right"/>
    </xf>
    <xf numFmtId="0" fontId="6" fillId="4" borderId="79" xfId="0" applyFont="1" applyFill="1" applyBorder="1"/>
    <xf numFmtId="4" fontId="6" fillId="4" borderId="51" xfId="1" applyNumberFormat="1" applyFont="1" applyFill="1" applyBorder="1"/>
    <xf numFmtId="4" fontId="6" fillId="4" borderId="79" xfId="1" applyNumberFormat="1" applyFont="1" applyFill="1" applyBorder="1"/>
    <xf numFmtId="0" fontId="6" fillId="0" borderId="29" xfId="0" applyFont="1" applyBorder="1"/>
    <xf numFmtId="0" fontId="6" fillId="0" borderId="9" xfId="0" applyFont="1" applyBorder="1"/>
    <xf numFmtId="4" fontId="6" fillId="0" borderId="48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6" fillId="0" borderId="19" xfId="0" applyFont="1" applyBorder="1"/>
    <xf numFmtId="4" fontId="6" fillId="0" borderId="8" xfId="1" applyNumberFormat="1" applyFont="1" applyFill="1" applyBorder="1"/>
    <xf numFmtId="0" fontId="4" fillId="0" borderId="15" xfId="0" applyFont="1" applyBorder="1" applyAlignment="1">
      <alignment horizontal="left"/>
    </xf>
    <xf numFmtId="0" fontId="4" fillId="0" borderId="16" xfId="0" applyFont="1" applyBorder="1"/>
    <xf numFmtId="0" fontId="6" fillId="0" borderId="16" xfId="0" applyFont="1" applyBorder="1"/>
    <xf numFmtId="4" fontId="6" fillId="0" borderId="68" xfId="0" applyNumberFormat="1" applyFont="1" applyBorder="1" applyAlignment="1">
      <alignment horizontal="right"/>
    </xf>
    <xf numFmtId="0" fontId="6" fillId="0" borderId="7" xfId="0" applyFont="1" applyBorder="1"/>
    <xf numFmtId="4" fontId="6" fillId="0" borderId="58" xfId="1" applyNumberFormat="1" applyFont="1" applyFill="1" applyBorder="1"/>
    <xf numFmtId="4" fontId="4" fillId="0" borderId="68" xfId="0" applyNumberFormat="1" applyFont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46" xfId="0" applyFont="1" applyFill="1" applyBorder="1"/>
    <xf numFmtId="0" fontId="6" fillId="4" borderId="26" xfId="0" applyFont="1" applyFill="1" applyBorder="1"/>
    <xf numFmtId="0" fontId="6" fillId="4" borderId="40" xfId="0" applyFont="1" applyFill="1" applyBorder="1"/>
    <xf numFmtId="4" fontId="6" fillId="4" borderId="70" xfId="1" applyNumberFormat="1" applyFont="1" applyFill="1" applyBorder="1"/>
    <xf numFmtId="4" fontId="6" fillId="4" borderId="77" xfId="1" applyNumberFormat="1" applyFont="1" applyFill="1" applyBorder="1"/>
    <xf numFmtId="0" fontId="6" fillId="4" borderId="53" xfId="0" applyFont="1" applyFill="1" applyBorder="1" applyAlignment="1">
      <alignment horizontal="left"/>
    </xf>
    <xf numFmtId="0" fontId="6" fillId="4" borderId="54" xfId="0" applyFont="1" applyFill="1" applyBorder="1"/>
    <xf numFmtId="0" fontId="6" fillId="4" borderId="55" xfId="0" applyFont="1" applyFill="1" applyBorder="1"/>
    <xf numFmtId="0" fontId="6" fillId="4" borderId="49" xfId="0" applyFont="1" applyFill="1" applyBorder="1"/>
    <xf numFmtId="0" fontId="6" fillId="4" borderId="56" xfId="0" applyFont="1" applyFill="1" applyBorder="1"/>
    <xf numFmtId="4" fontId="6" fillId="4" borderId="81" xfId="1" applyNumberFormat="1" applyFont="1" applyFill="1" applyBorder="1"/>
    <xf numFmtId="4" fontId="6" fillId="4" borderId="82" xfId="1" applyNumberFormat="1" applyFont="1" applyFill="1" applyBorder="1"/>
    <xf numFmtId="4" fontId="6" fillId="4" borderId="19" xfId="1" applyNumberFormat="1" applyFont="1" applyFill="1" applyBorder="1"/>
    <xf numFmtId="0" fontId="6" fillId="0" borderId="71" xfId="0" applyFont="1" applyBorder="1" applyAlignment="1">
      <alignment horizontal="left"/>
    </xf>
    <xf numFmtId="4" fontId="6" fillId="0" borderId="74" xfId="0" applyNumberFormat="1" applyFont="1" applyBorder="1" applyAlignment="1">
      <alignment horizontal="right"/>
    </xf>
    <xf numFmtId="4" fontId="6" fillId="0" borderId="74" xfId="0" applyNumberFormat="1" applyFont="1" applyBorder="1"/>
    <xf numFmtId="0" fontId="6" fillId="2" borderId="4" xfId="0" applyFont="1" applyFill="1" applyBorder="1" applyAlignment="1">
      <alignment horizontal="left"/>
    </xf>
    <xf numFmtId="0" fontId="6" fillId="2" borderId="0" xfId="0" applyFont="1" applyFill="1"/>
    <xf numFmtId="0" fontId="4" fillId="2" borderId="0" xfId="0" applyFont="1" applyFill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0" fontId="6" fillId="2" borderId="1" xfId="0" applyFont="1" applyFill="1" applyBorder="1" applyAlignment="1">
      <alignment horizontal="left"/>
    </xf>
    <xf numFmtId="0" fontId="6" fillId="2" borderId="42" xfId="0" applyFont="1" applyFill="1" applyBorder="1"/>
    <xf numFmtId="0" fontId="4" fillId="2" borderId="2" xfId="0" applyFont="1" applyFill="1" applyBorder="1"/>
    <xf numFmtId="0" fontId="4" fillId="2" borderId="47" xfId="0" applyFont="1" applyFill="1" applyBorder="1"/>
    <xf numFmtId="4" fontId="6" fillId="5" borderId="57" xfId="1" applyNumberFormat="1" applyFont="1" applyFill="1" applyBorder="1"/>
    <xf numFmtId="4" fontId="6" fillId="0" borderId="57" xfId="1" applyNumberFormat="1" applyFont="1" applyFill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/>
    <xf numFmtId="4" fontId="4" fillId="5" borderId="58" xfId="0" applyNumberFormat="1" applyFont="1" applyFill="1" applyBorder="1" applyAlignment="1">
      <alignment horizontal="right"/>
    </xf>
    <xf numFmtId="4" fontId="4" fillId="0" borderId="10" xfId="1" applyNumberFormat="1" applyFont="1" applyFill="1" applyBorder="1"/>
    <xf numFmtId="4" fontId="4" fillId="0" borderId="10" xfId="0" applyNumberFormat="1" applyFont="1" applyBorder="1" applyAlignment="1">
      <alignment horizontal="right"/>
    </xf>
    <xf numFmtId="4" fontId="6" fillId="5" borderId="59" xfId="0" applyNumberFormat="1" applyFont="1" applyFill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/>
    <xf numFmtId="4" fontId="6" fillId="5" borderId="68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left"/>
    </xf>
    <xf numFmtId="4" fontId="4" fillId="5" borderId="68" xfId="0" applyNumberFormat="1" applyFont="1" applyFill="1" applyBorder="1" applyAlignment="1">
      <alignment horizontal="right"/>
    </xf>
    <xf numFmtId="0" fontId="6" fillId="0" borderId="15" xfId="0" applyFont="1" applyBorder="1" applyAlignment="1">
      <alignment horizontal="left"/>
    </xf>
    <xf numFmtId="4" fontId="6" fillId="5" borderId="58" xfId="0" applyNumberFormat="1" applyFont="1" applyFill="1" applyBorder="1" applyAlignment="1">
      <alignment horizontal="right"/>
    </xf>
    <xf numFmtId="0" fontId="4" fillId="0" borderId="25" xfId="0" applyFont="1" applyBorder="1" applyAlignment="1">
      <alignment horizontal="left"/>
    </xf>
    <xf numFmtId="0" fontId="4" fillId="0" borderId="46" xfId="0" applyFont="1" applyBorder="1"/>
    <xf numFmtId="0" fontId="4" fillId="0" borderId="26" xfId="0" applyFont="1" applyBorder="1"/>
    <xf numFmtId="0" fontId="4" fillId="0" borderId="70" xfId="0" applyFont="1" applyBorder="1"/>
    <xf numFmtId="4" fontId="4" fillId="5" borderId="64" xfId="0" applyNumberFormat="1" applyFont="1" applyFill="1" applyBorder="1" applyAlignment="1">
      <alignment horizontal="right"/>
    </xf>
    <xf numFmtId="4" fontId="4" fillId="0" borderId="70" xfId="0" applyNumberFormat="1" applyFont="1" applyBorder="1" applyAlignment="1">
      <alignment horizontal="right"/>
    </xf>
    <xf numFmtId="4" fontId="4" fillId="0" borderId="70" xfId="1" applyNumberFormat="1" applyFont="1" applyFill="1" applyBorder="1"/>
    <xf numFmtId="0" fontId="6" fillId="3" borderId="1" xfId="0" applyFont="1" applyFill="1" applyBorder="1" applyAlignment="1">
      <alignment horizontal="left"/>
    </xf>
    <xf numFmtId="0" fontId="6" fillId="3" borderId="42" xfId="0" applyFont="1" applyFill="1" applyBorder="1"/>
    <xf numFmtId="0" fontId="6" fillId="3" borderId="2" xfId="0" applyFont="1" applyFill="1" applyBorder="1"/>
    <xf numFmtId="4" fontId="6" fillId="3" borderId="78" xfId="1" applyNumberFormat="1" applyFont="1" applyFill="1" applyBorder="1"/>
    <xf numFmtId="4" fontId="6" fillId="3" borderId="57" xfId="1" applyNumberFormat="1" applyFont="1" applyFill="1" applyBorder="1"/>
    <xf numFmtId="4" fontId="6" fillId="3" borderId="47" xfId="1" applyNumberFormat="1" applyFont="1" applyFill="1" applyBorder="1"/>
    <xf numFmtId="0" fontId="6" fillId="0" borderId="33" xfId="0" applyFont="1" applyBorder="1" applyAlignment="1">
      <alignment horizontal="left"/>
    </xf>
    <xf numFmtId="0" fontId="6" fillId="0" borderId="22" xfId="0" applyFont="1" applyBorder="1"/>
    <xf numFmtId="4" fontId="6" fillId="0" borderId="22" xfId="1" applyNumberFormat="1" applyFont="1" applyFill="1" applyBorder="1"/>
    <xf numFmtId="4" fontId="4" fillId="0" borderId="62" xfId="1" applyNumberFormat="1" applyFont="1" applyFill="1" applyBorder="1"/>
    <xf numFmtId="0" fontId="6" fillId="2" borderId="15" xfId="0" applyFont="1" applyFill="1" applyBorder="1" applyAlignment="1">
      <alignment horizontal="left"/>
    </xf>
    <xf numFmtId="0" fontId="6" fillId="2" borderId="16" xfId="0" applyFont="1" applyFill="1" applyBorder="1"/>
    <xf numFmtId="0" fontId="6" fillId="2" borderId="80" xfId="0" applyFont="1" applyFill="1" applyBorder="1"/>
    <xf numFmtId="4" fontId="6" fillId="2" borderId="65" xfId="0" applyNumberFormat="1" applyFont="1" applyFill="1" applyBorder="1" applyAlignment="1">
      <alignment horizontal="right"/>
    </xf>
    <xf numFmtId="4" fontId="6" fillId="2" borderId="65" xfId="0" applyNumberFormat="1" applyFont="1" applyFill="1" applyBorder="1"/>
    <xf numFmtId="0" fontId="6" fillId="2" borderId="17" xfId="0" applyFont="1" applyFill="1" applyBorder="1" applyAlignment="1">
      <alignment horizontal="left"/>
    </xf>
    <xf numFmtId="0" fontId="6" fillId="2" borderId="11" xfId="0" applyFont="1" applyFill="1" applyBorder="1"/>
    <xf numFmtId="0" fontId="6" fillId="2" borderId="30" xfId="0" applyFont="1" applyFill="1" applyBorder="1"/>
    <xf numFmtId="4" fontId="6" fillId="2" borderId="68" xfId="0" applyNumberFormat="1" applyFont="1" applyFill="1" applyBorder="1" applyAlignment="1">
      <alignment horizontal="right"/>
    </xf>
    <xf numFmtId="0" fontId="4" fillId="0" borderId="10" xfId="0" applyFont="1" applyBorder="1"/>
    <xf numFmtId="4" fontId="4" fillId="5" borderId="68" xfId="1" applyNumberFormat="1" applyFont="1" applyFill="1" applyBorder="1"/>
    <xf numFmtId="0" fontId="4" fillId="0" borderId="32" xfId="0" applyFont="1" applyBorder="1"/>
    <xf numFmtId="0" fontId="4" fillId="0" borderId="39" xfId="0" applyFont="1" applyBorder="1" applyAlignment="1">
      <alignment horizontal="left"/>
    </xf>
    <xf numFmtId="4" fontId="4" fillId="0" borderId="64" xfId="1" applyNumberFormat="1" applyFont="1" applyFill="1" applyBorder="1"/>
    <xf numFmtId="0" fontId="6" fillId="5" borderId="0" xfId="0" applyFont="1" applyFill="1" applyAlignment="1">
      <alignment horizontal="left"/>
    </xf>
    <xf numFmtId="0" fontId="6" fillId="5" borderId="0" xfId="0" applyFont="1" applyFill="1"/>
    <xf numFmtId="4" fontId="6" fillId="5" borderId="0" xfId="1" applyNumberFormat="1" applyFont="1" applyFill="1" applyBorder="1"/>
    <xf numFmtId="0" fontId="4" fillId="5" borderId="0" xfId="0" applyFont="1" applyFill="1"/>
    <xf numFmtId="0" fontId="6" fillId="5" borderId="22" xfId="0" applyFont="1" applyFill="1" applyBorder="1" applyAlignment="1">
      <alignment horizontal="left"/>
    </xf>
    <xf numFmtId="0" fontId="6" fillId="5" borderId="22" xfId="0" applyFont="1" applyFill="1" applyBorder="1"/>
    <xf numFmtId="4" fontId="6" fillId="5" borderId="22" xfId="1" applyNumberFormat="1" applyFont="1" applyFill="1" applyBorder="1"/>
    <xf numFmtId="4" fontId="5" fillId="5" borderId="91" xfId="1" applyNumberFormat="1" applyFont="1" applyFill="1" applyBorder="1"/>
    <xf numFmtId="0" fontId="6" fillId="6" borderId="83" xfId="0" applyFont="1" applyFill="1" applyBorder="1" applyAlignment="1">
      <alignment horizontal="center" wrapText="1"/>
    </xf>
    <xf numFmtId="0" fontId="6" fillId="6" borderId="22" xfId="0" applyFont="1" applyFill="1" applyBorder="1" applyAlignment="1">
      <alignment horizontal="center"/>
    </xf>
    <xf numFmtId="0" fontId="6" fillId="6" borderId="62" xfId="0" applyFont="1" applyFill="1" applyBorder="1" applyAlignment="1">
      <alignment horizontal="center"/>
    </xf>
    <xf numFmtId="4" fontId="6" fillId="6" borderId="62" xfId="0" applyNumberFormat="1" applyFont="1" applyFill="1" applyBorder="1" applyAlignment="1">
      <alignment horizontal="center" wrapText="1"/>
    </xf>
    <xf numFmtId="4" fontId="6" fillId="6" borderId="22" xfId="0" applyNumberFormat="1" applyFont="1" applyFill="1" applyBorder="1" applyAlignment="1">
      <alignment horizontal="center"/>
    </xf>
    <xf numFmtId="4" fontId="6" fillId="6" borderId="60" xfId="0" applyNumberFormat="1" applyFont="1" applyFill="1" applyBorder="1" applyAlignment="1">
      <alignment horizontal="center" wrapText="1"/>
    </xf>
    <xf numFmtId="4" fontId="6" fillId="2" borderId="8" xfId="0" applyNumberFormat="1" applyFont="1" applyFill="1" applyBorder="1" applyAlignment="1">
      <alignment horizontal="right"/>
    </xf>
    <xf numFmtId="4" fontId="6" fillId="2" borderId="80" xfId="0" applyNumberFormat="1" applyFont="1" applyFill="1" applyBorder="1"/>
    <xf numFmtId="10" fontId="4" fillId="0" borderId="30" xfId="1" applyNumberFormat="1" applyFont="1" applyFill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/>
    <xf numFmtId="0" fontId="7" fillId="0" borderId="0" xfId="0" applyFont="1"/>
    <xf numFmtId="0" fontId="7" fillId="0" borderId="16" xfId="0" applyFont="1" applyBorder="1"/>
    <xf numFmtId="4" fontId="6" fillId="0" borderId="68" xfId="1" applyNumberFormat="1" applyFont="1" applyFill="1" applyBorder="1"/>
    <xf numFmtId="0" fontId="6" fillId="0" borderId="11" xfId="0" applyFont="1" applyBorder="1"/>
    <xf numFmtId="4" fontId="4" fillId="0" borderId="0" xfId="0" applyNumberFormat="1" applyFont="1" applyAlignment="1">
      <alignment horizontal="right"/>
    </xf>
    <xf numFmtId="4" fontId="4" fillId="0" borderId="30" xfId="1" applyNumberFormat="1" applyFont="1" applyFill="1" applyBorder="1" applyAlignment="1">
      <alignment horizontal="right"/>
    </xf>
    <xf numFmtId="0" fontId="6" fillId="3" borderId="72" xfId="0" applyFont="1" applyFill="1" applyBorder="1" applyAlignment="1">
      <alignment horizontal="left"/>
    </xf>
    <xf numFmtId="0" fontId="6" fillId="3" borderId="73" xfId="0" applyFont="1" applyFill="1" applyBorder="1"/>
    <xf numFmtId="0" fontId="6" fillId="3" borderId="77" xfId="0" applyFont="1" applyFill="1" applyBorder="1"/>
    <xf numFmtId="4" fontId="6" fillId="3" borderId="61" xfId="1" applyNumberFormat="1" applyFont="1" applyFill="1" applyBorder="1"/>
    <xf numFmtId="4" fontId="6" fillId="3" borderId="77" xfId="1" applyNumberFormat="1" applyFont="1" applyFill="1" applyBorder="1"/>
    <xf numFmtId="4" fontId="6" fillId="3" borderId="19" xfId="1" applyNumberFormat="1" applyFont="1" applyFill="1" applyBorder="1"/>
    <xf numFmtId="0" fontId="6" fillId="5" borderId="83" xfId="0" applyFont="1" applyFill="1" applyBorder="1" applyAlignment="1">
      <alignment horizontal="left"/>
    </xf>
    <xf numFmtId="0" fontId="6" fillId="5" borderId="62" xfId="0" applyFont="1" applyFill="1" applyBorder="1"/>
    <xf numFmtId="4" fontId="6" fillId="5" borderId="62" xfId="1" applyNumberFormat="1" applyFont="1" applyFill="1" applyBorder="1"/>
    <xf numFmtId="4" fontId="6" fillId="5" borderId="90" xfId="1" applyNumberFormat="1" applyFont="1" applyFill="1" applyBorder="1"/>
    <xf numFmtId="0" fontId="6" fillId="2" borderId="10" xfId="0" applyFont="1" applyFill="1" applyBorder="1"/>
    <xf numFmtId="4" fontId="6" fillId="2" borderId="58" xfId="0" applyNumberFormat="1" applyFont="1" applyFill="1" applyBorder="1" applyAlignment="1">
      <alignment horizontal="right"/>
    </xf>
    <xf numFmtId="4" fontId="6" fillId="2" borderId="10" xfId="0" applyNumberFormat="1" applyFont="1" applyFill="1" applyBorder="1"/>
    <xf numFmtId="0" fontId="4" fillId="0" borderId="23" xfId="0" applyFont="1" applyBorder="1"/>
    <xf numFmtId="4" fontId="4" fillId="5" borderId="68" xfId="0" applyNumberFormat="1" applyFont="1" applyFill="1" applyBorder="1"/>
    <xf numFmtId="0" fontId="6" fillId="3" borderId="36" xfId="0" applyFont="1" applyFill="1" applyBorder="1" applyAlignment="1">
      <alignment horizontal="left"/>
    </xf>
    <xf numFmtId="0" fontId="6" fillId="3" borderId="37" xfId="0" applyFont="1" applyFill="1" applyBorder="1"/>
    <xf numFmtId="4" fontId="6" fillId="3" borderId="52" xfId="1" applyNumberFormat="1" applyFont="1" applyFill="1" applyBorder="1"/>
    <xf numFmtId="4" fontId="6" fillId="3" borderId="79" xfId="1" applyNumberFormat="1" applyFont="1" applyFill="1" applyBorder="1"/>
    <xf numFmtId="0" fontId="6" fillId="0" borderId="50" xfId="0" applyFont="1" applyBorder="1" applyAlignment="1">
      <alignment horizontal="left"/>
    </xf>
    <xf numFmtId="4" fontId="6" fillId="0" borderId="29" xfId="1" applyNumberFormat="1" applyFont="1" applyFill="1" applyBorder="1"/>
    <xf numFmtId="4" fontId="4" fillId="0" borderId="19" xfId="1" applyNumberFormat="1" applyFont="1" applyFill="1" applyBorder="1"/>
    <xf numFmtId="0" fontId="6" fillId="0" borderId="65" xfId="0" applyFont="1" applyBorder="1" applyAlignment="1">
      <alignment horizontal="left"/>
    </xf>
    <xf numFmtId="0" fontId="6" fillId="0" borderId="65" xfId="0" applyFont="1" applyBorder="1"/>
    <xf numFmtId="0" fontId="6" fillId="0" borderId="66" xfId="0" applyFont="1" applyBorder="1"/>
    <xf numFmtId="0" fontId="6" fillId="0" borderId="67" xfId="0" applyFont="1" applyBorder="1"/>
    <xf numFmtId="0" fontId="6" fillId="0" borderId="35" xfId="0" applyFont="1" applyBorder="1"/>
    <xf numFmtId="4" fontId="6" fillId="0" borderId="65" xfId="0" applyNumberFormat="1" applyFont="1" applyBorder="1"/>
    <xf numFmtId="4" fontId="4" fillId="0" borderId="65" xfId="1" applyNumberFormat="1" applyFont="1" applyFill="1" applyBorder="1"/>
    <xf numFmtId="0" fontId="4" fillId="0" borderId="24" xfId="0" applyFont="1" applyBorder="1" applyAlignment="1">
      <alignment horizontal="left"/>
    </xf>
    <xf numFmtId="4" fontId="4" fillId="0" borderId="68" xfId="0" applyNumberFormat="1" applyFont="1" applyBorder="1"/>
    <xf numFmtId="4" fontId="4" fillId="0" borderId="6" xfId="1" applyNumberFormat="1" applyFont="1" applyFill="1" applyBorder="1"/>
    <xf numFmtId="4" fontId="4" fillId="0" borderId="30" xfId="0" applyNumberFormat="1" applyFont="1" applyBorder="1"/>
    <xf numFmtId="4" fontId="6" fillId="0" borderId="58" xfId="0" applyNumberFormat="1" applyFont="1" applyBorder="1"/>
    <xf numFmtId="4" fontId="6" fillId="0" borderId="10" xfId="0" applyNumberFormat="1" applyFont="1" applyBorder="1"/>
    <xf numFmtId="4" fontId="4" fillId="0" borderId="75" xfId="0" applyNumberFormat="1" applyFont="1" applyBorder="1"/>
    <xf numFmtId="4" fontId="8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43" xfId="0" applyFont="1" applyBorder="1" applyAlignment="1">
      <alignment horizontal="left"/>
    </xf>
    <xf numFmtId="0" fontId="4" fillId="0" borderId="44" xfId="0" applyFont="1" applyBorder="1"/>
    <xf numFmtId="0" fontId="4" fillId="0" borderId="45" xfId="0" applyFont="1" applyBorder="1"/>
    <xf numFmtId="4" fontId="4" fillId="0" borderId="69" xfId="1" applyNumberFormat="1" applyFont="1" applyFill="1" applyBorder="1"/>
    <xf numFmtId="4" fontId="4" fillId="0" borderId="0" xfId="1" applyNumberFormat="1" applyFont="1" applyFill="1" applyBorder="1"/>
    <xf numFmtId="4" fontId="4" fillId="0" borderId="75" xfId="1" applyNumberFormat="1" applyFont="1" applyFill="1" applyBorder="1"/>
    <xf numFmtId="0" fontId="6" fillId="6" borderId="78" xfId="0" applyFont="1" applyFill="1" applyBorder="1" applyAlignment="1">
      <alignment horizontal="left"/>
    </xf>
    <xf numFmtId="0" fontId="6" fillId="6" borderId="42" xfId="0" applyFont="1" applyFill="1" applyBorder="1"/>
    <xf numFmtId="0" fontId="6" fillId="6" borderId="2" xfId="0" applyFont="1" applyFill="1" applyBorder="1"/>
    <xf numFmtId="0" fontId="6" fillId="6" borderId="2" xfId="0" applyFont="1" applyFill="1" applyBorder="1" applyAlignment="1">
      <alignment wrapText="1"/>
    </xf>
    <xf numFmtId="4" fontId="6" fillId="6" borderId="57" xfId="0" applyNumberFormat="1" applyFont="1" applyFill="1" applyBorder="1" applyAlignment="1">
      <alignment horizontal="center"/>
    </xf>
    <xf numFmtId="4" fontId="6" fillId="6" borderId="47" xfId="0" applyNumberFormat="1" applyFont="1" applyFill="1" applyBorder="1" applyAlignment="1">
      <alignment wrapText="1"/>
    </xf>
    <xf numFmtId="4" fontId="6" fillId="6" borderId="57" xfId="1" applyNumberFormat="1" applyFont="1" applyFill="1" applyBorder="1"/>
    <xf numFmtId="4" fontId="4" fillId="5" borderId="30" xfId="0" applyNumberFormat="1" applyFont="1" applyFill="1" applyBorder="1" applyAlignment="1">
      <alignment horizontal="right"/>
    </xf>
    <xf numFmtId="4" fontId="4" fillId="5" borderId="30" xfId="1" applyNumberFormat="1" applyFont="1" applyFill="1" applyBorder="1"/>
    <xf numFmtId="4" fontId="5" fillId="5" borderId="0" xfId="0" applyNumberFormat="1" applyFont="1" applyFill="1" applyAlignment="1">
      <alignment horizontal="right"/>
    </xf>
    <xf numFmtId="4" fontId="5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0" borderId="68" xfId="0" applyNumberFormat="1" applyFont="1" applyBorder="1"/>
    <xf numFmtId="4" fontId="6" fillId="0" borderId="30" xfId="0" applyNumberFormat="1" applyFont="1" applyBorder="1"/>
    <xf numFmtId="0" fontId="4" fillId="0" borderId="19" xfId="0" applyFont="1" applyBorder="1"/>
    <xf numFmtId="0" fontId="4" fillId="0" borderId="23" xfId="0" applyFont="1" applyBorder="1" applyAlignment="1">
      <alignment horizontal="left"/>
    </xf>
    <xf numFmtId="4" fontId="4" fillId="0" borderId="58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14" xfId="0" applyFont="1" applyBorder="1"/>
    <xf numFmtId="4" fontId="4" fillId="0" borderId="14" xfId="0" applyNumberFormat="1" applyFont="1" applyBorder="1"/>
    <xf numFmtId="4" fontId="4" fillId="0" borderId="14" xfId="1" applyNumberFormat="1" applyFont="1" applyFill="1" applyBorder="1"/>
    <xf numFmtId="0" fontId="6" fillId="0" borderId="0" xfId="0" applyFont="1" applyAlignment="1">
      <alignment vertical="top"/>
    </xf>
    <xf numFmtId="4" fontId="4" fillId="0" borderId="64" xfId="0" applyNumberFormat="1" applyFont="1" applyBorder="1" applyAlignment="1">
      <alignment horizontal="right"/>
    </xf>
    <xf numFmtId="0" fontId="4" fillId="3" borderId="39" xfId="0" applyFont="1" applyFill="1" applyBorder="1" applyAlignment="1">
      <alignment horizontal="left"/>
    </xf>
    <xf numFmtId="4" fontId="6" fillId="3" borderId="30" xfId="1" applyNumberFormat="1" applyFont="1" applyFill="1" applyBorder="1"/>
    <xf numFmtId="0" fontId="6" fillId="5" borderId="43" xfId="0" applyFont="1" applyFill="1" applyBorder="1" applyAlignment="1">
      <alignment horizontal="left"/>
    </xf>
    <xf numFmtId="0" fontId="9" fillId="5" borderId="87" xfId="0" applyFont="1" applyFill="1" applyBorder="1"/>
    <xf numFmtId="0" fontId="9" fillId="5" borderId="20" xfId="0" applyFont="1" applyFill="1" applyBorder="1"/>
    <xf numFmtId="4" fontId="4" fillId="0" borderId="21" xfId="0" applyNumberFormat="1" applyFont="1" applyBorder="1"/>
    <xf numFmtId="4" fontId="4" fillId="0" borderId="21" xfId="1" applyNumberFormat="1" applyFont="1" applyFill="1" applyBorder="1"/>
    <xf numFmtId="0" fontId="6" fillId="2" borderId="22" xfId="0" applyFont="1" applyFill="1" applyBorder="1" applyAlignment="1">
      <alignment horizontal="left"/>
    </xf>
    <xf numFmtId="0" fontId="6" fillId="2" borderId="18" xfId="0" applyFont="1" applyFill="1" applyBorder="1"/>
    <xf numFmtId="4" fontId="6" fillId="0" borderId="65" xfId="1" applyNumberFormat="1" applyFont="1" applyFill="1" applyBorder="1"/>
    <xf numFmtId="4" fontId="6" fillId="5" borderId="65" xfId="1" applyNumberFormat="1" applyFont="1" applyFill="1" applyBorder="1"/>
    <xf numFmtId="0" fontId="4" fillId="2" borderId="17" xfId="0" applyFont="1" applyFill="1" applyBorder="1" applyAlignment="1">
      <alignment horizontal="left"/>
    </xf>
    <xf numFmtId="2" fontId="4" fillId="0" borderId="19" xfId="0" applyNumberFormat="1" applyFont="1" applyBorder="1"/>
    <xf numFmtId="0" fontId="4" fillId="0" borderId="5" xfId="0" applyFont="1" applyBorder="1"/>
    <xf numFmtId="4" fontId="4" fillId="0" borderId="10" xfId="0" applyNumberFormat="1" applyFont="1" applyBorder="1"/>
    <xf numFmtId="4" fontId="10" fillId="0" borderId="30" xfId="0" applyNumberFormat="1" applyFont="1" applyBorder="1" applyAlignment="1">
      <alignment horizontal="right"/>
    </xf>
    <xf numFmtId="0" fontId="6" fillId="0" borderId="10" xfId="0" applyFont="1" applyBorder="1"/>
    <xf numFmtId="0" fontId="4" fillId="0" borderId="64" xfId="0" applyFont="1" applyBorder="1"/>
    <xf numFmtId="0" fontId="4" fillId="3" borderId="36" xfId="0" applyFont="1" applyFill="1" applyBorder="1" applyAlignment="1">
      <alignment horizontal="left"/>
    </xf>
    <xf numFmtId="4" fontId="6" fillId="3" borderId="70" xfId="1" applyNumberFormat="1" applyFont="1" applyFill="1" applyBorder="1"/>
    <xf numFmtId="0" fontId="6" fillId="3" borderId="92" xfId="0" applyFont="1" applyFill="1" applyBorder="1" applyAlignment="1">
      <alignment horizontal="left"/>
    </xf>
    <xf numFmtId="0" fontId="6" fillId="3" borderId="41" xfId="0" applyFont="1" applyFill="1" applyBorder="1"/>
    <xf numFmtId="0" fontId="6" fillId="3" borderId="38" xfId="0" applyFont="1" applyFill="1" applyBorder="1"/>
    <xf numFmtId="4" fontId="6" fillId="3" borderId="88" xfId="1" applyNumberFormat="1" applyFont="1" applyFill="1" applyBorder="1"/>
    <xf numFmtId="0" fontId="6" fillId="5" borderId="36" xfId="0" applyFont="1" applyFill="1" applyBorder="1" applyAlignment="1">
      <alignment horizontal="left"/>
    </xf>
    <xf numFmtId="0" fontId="6" fillId="0" borderId="28" xfId="0" applyFont="1" applyBorder="1"/>
    <xf numFmtId="0" fontId="6" fillId="0" borderId="12" xfId="0" applyFont="1" applyBorder="1"/>
    <xf numFmtId="4" fontId="4" fillId="0" borderId="85" xfId="1" applyNumberFormat="1" applyFont="1" applyFill="1" applyBorder="1"/>
    <xf numFmtId="0" fontId="6" fillId="3" borderId="27" xfId="0" applyFont="1" applyFill="1" applyBorder="1" applyAlignment="1">
      <alignment horizontal="left"/>
    </xf>
    <xf numFmtId="0" fontId="6" fillId="3" borderId="11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4" fontId="6" fillId="3" borderId="68" xfId="0" applyNumberFormat="1" applyFont="1" applyFill="1" applyBorder="1"/>
    <xf numFmtId="0" fontId="6" fillId="5" borderId="5" xfId="0" applyFont="1" applyFill="1" applyBorder="1" applyAlignment="1">
      <alignment horizontal="left"/>
    </xf>
    <xf numFmtId="4" fontId="4" fillId="2" borderId="68" xfId="0" applyNumberFormat="1" applyFont="1" applyFill="1" applyBorder="1" applyAlignment="1">
      <alignment horizontal="right"/>
    </xf>
    <xf numFmtId="4" fontId="7" fillId="0" borderId="68" xfId="0" applyNumberFormat="1" applyFont="1" applyBorder="1" applyAlignment="1">
      <alignment horizontal="right"/>
    </xf>
    <xf numFmtId="0" fontId="6" fillId="0" borderId="45" xfId="0" applyFont="1" applyBorder="1"/>
    <xf numFmtId="4" fontId="4" fillId="0" borderId="69" xfId="0" applyNumberFormat="1" applyFont="1" applyBorder="1" applyAlignment="1">
      <alignment horizontal="right"/>
    </xf>
    <xf numFmtId="4" fontId="4" fillId="0" borderId="76" xfId="1" applyNumberFormat="1" applyFont="1" applyFill="1" applyBorder="1"/>
    <xf numFmtId="0" fontId="6" fillId="3" borderId="93" xfId="0" applyFont="1" applyFill="1" applyBorder="1"/>
    <xf numFmtId="0" fontId="6" fillId="3" borderId="94" xfId="0" applyFont="1" applyFill="1" applyBorder="1"/>
    <xf numFmtId="0" fontId="6" fillId="3" borderId="89" xfId="0" applyFont="1" applyFill="1" applyBorder="1"/>
    <xf numFmtId="4" fontId="6" fillId="3" borderId="36" xfId="1" applyNumberFormat="1" applyFont="1" applyFill="1" applyBorder="1"/>
    <xf numFmtId="0" fontId="6" fillId="0" borderId="0" xfId="0" applyFont="1" applyAlignment="1">
      <alignment horizontal="left"/>
    </xf>
    <xf numFmtId="0" fontId="6" fillId="5" borderId="78" xfId="0" applyFont="1" applyFill="1" applyBorder="1" applyAlignment="1">
      <alignment horizontal="left"/>
    </xf>
    <xf numFmtId="0" fontId="6" fillId="5" borderId="96" xfId="2" applyFont="1" applyFill="1" applyBorder="1"/>
    <xf numFmtId="0" fontId="6" fillId="5" borderId="97" xfId="2" applyFont="1" applyFill="1" applyBorder="1"/>
    <xf numFmtId="4" fontId="6" fillId="5" borderId="57" xfId="2" applyNumberFormat="1" applyFont="1" applyFill="1" applyBorder="1" applyAlignment="1">
      <alignment horizontal="right"/>
    </xf>
    <xf numFmtId="4" fontId="6" fillId="5" borderId="57" xfId="2" applyNumberFormat="1" applyFont="1" applyFill="1" applyBorder="1"/>
    <xf numFmtId="4" fontId="4" fillId="5" borderId="57" xfId="2" applyNumberFormat="1" applyFont="1" applyFill="1" applyBorder="1"/>
    <xf numFmtId="0" fontId="4" fillId="0" borderId="95" xfId="0" applyFont="1" applyBorder="1"/>
    <xf numFmtId="0" fontId="4" fillId="2" borderId="14" xfId="0" applyFont="1" applyFill="1" applyBorder="1" applyAlignment="1">
      <alignment horizontal="left"/>
    </xf>
    <xf numFmtId="0" fontId="4" fillId="2" borderId="16" xfId="0" applyFont="1" applyFill="1" applyBorder="1"/>
    <xf numFmtId="4" fontId="4" fillId="2" borderId="68" xfId="1" applyNumberFormat="1" applyFont="1" applyFill="1" applyBorder="1"/>
    <xf numFmtId="0" fontId="4" fillId="0" borderId="14" xfId="0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0" borderId="25" xfId="0" applyFont="1" applyBorder="1" applyAlignment="1">
      <alignment horizontal="left"/>
    </xf>
    <xf numFmtId="4" fontId="6" fillId="0" borderId="29" xfId="0" applyNumberFormat="1" applyFont="1" applyBorder="1" applyAlignment="1">
      <alignment horizontal="right"/>
    </xf>
    <xf numFmtId="4" fontId="6" fillId="0" borderId="29" xfId="0" applyNumberFormat="1" applyFont="1" applyBorder="1"/>
    <xf numFmtId="4" fontId="4" fillId="0" borderId="29" xfId="1" applyNumberFormat="1" applyFont="1" applyFill="1" applyBorder="1"/>
    <xf numFmtId="0" fontId="6" fillId="5" borderId="1" xfId="0" applyFont="1" applyFill="1" applyBorder="1" applyAlignment="1">
      <alignment horizontal="left"/>
    </xf>
    <xf numFmtId="0" fontId="6" fillId="2" borderId="2" xfId="0" applyFont="1" applyFill="1" applyBorder="1"/>
    <xf numFmtId="4" fontId="6" fillId="2" borderId="57" xfId="0" applyNumberFormat="1" applyFont="1" applyFill="1" applyBorder="1" applyAlignment="1">
      <alignment horizontal="right"/>
    </xf>
    <xf numFmtId="4" fontId="6" fillId="2" borderId="57" xfId="0" applyNumberFormat="1" applyFont="1" applyFill="1" applyBorder="1"/>
    <xf numFmtId="4" fontId="4" fillId="0" borderId="47" xfId="1" applyNumberFormat="1" applyFont="1" applyFill="1" applyBorder="1"/>
    <xf numFmtId="0" fontId="6" fillId="5" borderId="58" xfId="0" applyFont="1" applyFill="1" applyBorder="1" applyAlignment="1">
      <alignment horizontal="left"/>
    </xf>
    <xf numFmtId="0" fontId="4" fillId="0" borderId="39" xfId="0" applyFont="1" applyBorder="1" applyAlignment="1">
      <alignment horizontal="right"/>
    </xf>
    <xf numFmtId="0" fontId="4" fillId="2" borderId="3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" fontId="6" fillId="0" borderId="59" xfId="0" applyNumberFormat="1" applyFont="1" applyBorder="1"/>
    <xf numFmtId="0" fontId="4" fillId="0" borderId="4" xfId="0" applyFont="1" applyBorder="1" applyAlignment="1">
      <alignment horizontal="left"/>
    </xf>
    <xf numFmtId="4" fontId="4" fillId="0" borderId="13" xfId="1" applyNumberFormat="1" applyFont="1" applyFill="1" applyBorder="1"/>
    <xf numFmtId="4" fontId="4" fillId="0" borderId="64" xfId="0" applyNumberFormat="1" applyFont="1" applyBorder="1"/>
    <xf numFmtId="0" fontId="11" fillId="0" borderId="26" xfId="0" applyFont="1" applyBorder="1"/>
    <xf numFmtId="4" fontId="4" fillId="5" borderId="64" xfId="0" applyNumberFormat="1" applyFont="1" applyFill="1" applyBorder="1"/>
    <xf numFmtId="0" fontId="6" fillId="0" borderId="39" xfId="0" applyFont="1" applyBorder="1" applyAlignment="1">
      <alignment horizontal="left"/>
    </xf>
    <xf numFmtId="4" fontId="6" fillId="0" borderId="64" xfId="0" applyNumberFormat="1" applyFont="1" applyBorder="1" applyAlignment="1">
      <alignment horizontal="right"/>
    </xf>
    <xf numFmtId="0" fontId="6" fillId="3" borderId="39" xfId="0" applyFont="1" applyFill="1" applyBorder="1" applyAlignment="1">
      <alignment horizontal="left"/>
    </xf>
    <xf numFmtId="0" fontId="6" fillId="3" borderId="79" xfId="0" applyFont="1" applyFill="1" applyBorder="1"/>
    <xf numFmtId="4" fontId="6" fillId="3" borderId="52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left"/>
    </xf>
    <xf numFmtId="0" fontId="6" fillId="3" borderId="31" xfId="0" applyFont="1" applyFill="1" applyBorder="1"/>
    <xf numFmtId="0" fontId="6" fillId="3" borderId="47" xfId="0" applyFont="1" applyFill="1" applyBorder="1"/>
    <xf numFmtId="4" fontId="6" fillId="3" borderId="84" xfId="1" applyNumberFormat="1" applyFont="1" applyFill="1" applyBorder="1"/>
    <xf numFmtId="0" fontId="6" fillId="5" borderId="39" xfId="0" applyFont="1" applyFill="1" applyBorder="1" applyAlignment="1">
      <alignment horizontal="left"/>
    </xf>
    <xf numFmtId="4" fontId="6" fillId="5" borderId="63" xfId="1" applyNumberFormat="1" applyFont="1" applyFill="1" applyBorder="1"/>
    <xf numFmtId="4" fontId="4" fillId="5" borderId="84" xfId="1" applyNumberFormat="1" applyFont="1" applyFill="1" applyBorder="1"/>
    <xf numFmtId="0" fontId="4" fillId="3" borderId="63" xfId="0" applyFont="1" applyFill="1" applyBorder="1" applyAlignment="1">
      <alignment horizontal="left"/>
    </xf>
    <xf numFmtId="4" fontId="6" fillId="3" borderId="60" xfId="0" applyNumberFormat="1" applyFont="1" applyFill="1" applyBorder="1"/>
    <xf numFmtId="4" fontId="4" fillId="3" borderId="47" xfId="1" applyNumberFormat="1" applyFont="1" applyFill="1" applyBorder="1"/>
    <xf numFmtId="0" fontId="6" fillId="5" borderId="75" xfId="0" applyFont="1" applyFill="1" applyBorder="1" applyAlignment="1">
      <alignment horizontal="left"/>
    </xf>
    <xf numFmtId="4" fontId="6" fillId="5" borderId="0" xfId="0" applyNumberFormat="1" applyFont="1" applyFill="1"/>
    <xf numFmtId="4" fontId="4" fillId="5" borderId="75" xfId="1" applyNumberFormat="1" applyFont="1" applyFill="1" applyBorder="1"/>
    <xf numFmtId="4" fontId="4" fillId="5" borderId="0" xfId="1" applyNumberFormat="1" applyFont="1" applyFill="1" applyBorder="1"/>
    <xf numFmtId="4" fontId="4" fillId="5" borderId="0" xfId="0" applyNumberFormat="1" applyFont="1" applyFill="1" applyAlignment="1">
      <alignment horizontal="right"/>
    </xf>
    <xf numFmtId="4" fontId="4" fillId="5" borderId="0" xfId="0" applyNumberFormat="1" applyFont="1" applyFill="1"/>
    <xf numFmtId="49" fontId="6" fillId="2" borderId="0" xfId="0" applyNumberFormat="1" applyFont="1" applyFill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98" xfId="1" applyNumberFormat="1" applyFont="1" applyFill="1" applyBorder="1"/>
    <xf numFmtId="4" fontId="6" fillId="0" borderId="19" xfId="1" applyNumberFormat="1" applyFont="1" applyFill="1" applyBorder="1"/>
    <xf numFmtId="4" fontId="6" fillId="0" borderId="62" xfId="1" applyNumberFormat="1" applyFont="1" applyFill="1" applyBorder="1"/>
    <xf numFmtId="0" fontId="6" fillId="5" borderId="4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47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62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CCCCFF"/>
      <color rgb="FFFF99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2"/>
  <sheetViews>
    <sheetView tabSelected="1" view="pageBreakPreview" zoomScale="59" zoomScaleNormal="59" zoomScaleSheetLayoutView="59" workbookViewId="0">
      <selection activeCell="D92" sqref="D92"/>
    </sheetView>
  </sheetViews>
  <sheetFormatPr defaultColWidth="8.6640625" defaultRowHeight="17.100000000000001" customHeight="1" x14ac:dyDescent="0.3"/>
  <cols>
    <col min="1" max="1" width="8.6640625" style="1"/>
    <col min="2" max="2" width="13.44140625" style="1" customWidth="1"/>
    <col min="3" max="3" width="9.88671875" style="1" bestFit="1" customWidth="1"/>
    <col min="4" max="8" width="8.6640625" style="1"/>
    <col min="9" max="9" width="21.44140625" style="1" customWidth="1"/>
    <col min="10" max="10" width="22" style="1" customWidth="1"/>
    <col min="11" max="11" width="24.44140625" style="1" customWidth="1"/>
    <col min="12" max="12" width="10.109375" style="1" customWidth="1"/>
    <col min="13" max="13" width="20.44140625" style="6" hidden="1" customWidth="1"/>
    <col min="14" max="14" width="8.6640625" style="1"/>
    <col min="15" max="15" width="41.88671875" style="1" customWidth="1"/>
    <col min="16" max="16384" width="8.6640625" style="1"/>
  </cols>
  <sheetData>
    <row r="1" spans="2:13" ht="18.899999999999999" customHeight="1" x14ac:dyDescent="0.3">
      <c r="M1" s="2"/>
    </row>
    <row r="2" spans="2:13" ht="17.100000000000001" customHeight="1" x14ac:dyDescent="0.3">
      <c r="B2" s="339" t="s">
        <v>125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2:13" ht="17.100000000000001" customHeight="1" x14ac:dyDescent="0.3">
      <c r="E3" s="4"/>
      <c r="F3" s="4"/>
      <c r="G3" s="4"/>
      <c r="H3" s="5"/>
      <c r="I3" s="5"/>
      <c r="J3" s="5"/>
      <c r="K3" s="5"/>
      <c r="L3" s="6"/>
    </row>
    <row r="4" spans="2:13" ht="17.100000000000001" customHeight="1" x14ac:dyDescent="0.3"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</row>
    <row r="5" spans="2:13" ht="16.8" customHeight="1" x14ac:dyDescent="0.3">
      <c r="B5" s="339" t="s">
        <v>197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2:13" ht="16.8" customHeight="1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17.100000000000001" customHeight="1" thickBot="1" x14ac:dyDescent="0.35">
      <c r="B7" s="7"/>
      <c r="E7" s="4"/>
      <c r="F7" s="4"/>
      <c r="G7" s="4"/>
      <c r="H7" s="4"/>
      <c r="I7" s="5"/>
      <c r="J7" s="5"/>
      <c r="K7" s="5"/>
      <c r="M7" s="1"/>
    </row>
    <row r="8" spans="2:13" ht="17.100000000000001" customHeight="1" thickBot="1" x14ac:dyDescent="0.35">
      <c r="B8" s="8" t="s">
        <v>0</v>
      </c>
      <c r="C8" s="9"/>
      <c r="D8" s="9"/>
      <c r="E8" s="9" t="s">
        <v>1</v>
      </c>
      <c r="F8" s="9"/>
      <c r="G8" s="9"/>
      <c r="H8" s="10"/>
      <c r="I8" s="11" t="s">
        <v>182</v>
      </c>
      <c r="J8" s="12" t="s">
        <v>132</v>
      </c>
      <c r="K8" s="13" t="s">
        <v>133</v>
      </c>
      <c r="L8" s="14"/>
      <c r="M8" s="1"/>
    </row>
    <row r="9" spans="2:13" ht="17.100000000000001" customHeight="1" x14ac:dyDescent="0.3">
      <c r="B9" s="15"/>
      <c r="I9" s="16"/>
      <c r="J9" s="17"/>
      <c r="K9" s="17"/>
      <c r="M9" s="1"/>
    </row>
    <row r="10" spans="2:13" ht="17.100000000000001" customHeight="1" x14ac:dyDescent="0.3">
      <c r="B10" s="18">
        <v>3</v>
      </c>
      <c r="C10" s="4" t="s">
        <v>2</v>
      </c>
      <c r="I10" s="19"/>
      <c r="J10" s="17"/>
      <c r="K10" s="17"/>
      <c r="M10" s="1"/>
    </row>
    <row r="11" spans="2:13" ht="17.100000000000001" customHeight="1" x14ac:dyDescent="0.3">
      <c r="B11" s="18"/>
      <c r="C11" s="4"/>
      <c r="I11" s="19" t="s">
        <v>174</v>
      </c>
      <c r="J11" s="17"/>
      <c r="K11" s="17"/>
      <c r="M11" s="1"/>
    </row>
    <row r="12" spans="2:13" ht="17.100000000000001" customHeight="1" x14ac:dyDescent="0.3">
      <c r="B12" s="18">
        <v>32</v>
      </c>
      <c r="C12" s="4" t="s">
        <v>3</v>
      </c>
      <c r="D12" s="4"/>
      <c r="E12" s="4"/>
      <c r="F12" s="4"/>
      <c r="G12" s="4"/>
      <c r="H12" s="4"/>
      <c r="I12" s="20"/>
      <c r="J12" s="21"/>
      <c r="K12" s="17"/>
      <c r="M12" s="1"/>
    </row>
    <row r="13" spans="2:13" ht="17.100000000000001" customHeight="1" x14ac:dyDescent="0.3">
      <c r="B13" s="22">
        <v>321</v>
      </c>
      <c r="C13" s="23" t="s">
        <v>4</v>
      </c>
      <c r="D13" s="23"/>
      <c r="E13" s="23"/>
      <c r="F13" s="23"/>
      <c r="G13" s="23"/>
      <c r="H13" s="24"/>
      <c r="I13" s="25">
        <v>1431000</v>
      </c>
      <c r="J13" s="26">
        <v>1414231.84</v>
      </c>
      <c r="K13" s="26">
        <f>J13/I13*100</f>
        <v>98.828220824598191</v>
      </c>
      <c r="M13" s="1"/>
    </row>
    <row r="14" spans="2:13" ht="17.100000000000001" customHeight="1" x14ac:dyDescent="0.3">
      <c r="B14" s="22">
        <v>322</v>
      </c>
      <c r="C14" s="23" t="s">
        <v>5</v>
      </c>
      <c r="D14" s="23"/>
      <c r="E14" s="23"/>
      <c r="F14" s="23"/>
      <c r="G14" s="23"/>
      <c r="H14" s="23"/>
      <c r="I14" s="25">
        <v>95000</v>
      </c>
      <c r="J14" s="26">
        <v>105459.26</v>
      </c>
      <c r="K14" s="26">
        <f>J14/I14*100</f>
        <v>111.00974736842105</v>
      </c>
      <c r="M14" s="1"/>
    </row>
    <row r="15" spans="2:13" ht="17.100000000000001" customHeight="1" thickBot="1" x14ac:dyDescent="0.35">
      <c r="B15" s="27">
        <v>32</v>
      </c>
      <c r="C15" s="28" t="s">
        <v>178</v>
      </c>
      <c r="D15" s="29"/>
      <c r="E15" s="29"/>
      <c r="F15" s="29"/>
      <c r="G15" s="29"/>
      <c r="H15" s="30"/>
      <c r="I15" s="31">
        <f>SUM(I13:I14)</f>
        <v>1526000</v>
      </c>
      <c r="J15" s="31">
        <f>SUM(J13:J14)</f>
        <v>1519691.1</v>
      </c>
      <c r="K15" s="32">
        <f>J15/I15*100</f>
        <v>99.586572739187432</v>
      </c>
      <c r="M15" s="1"/>
    </row>
    <row r="16" spans="2:13" ht="17.100000000000001" customHeight="1" thickTop="1" x14ac:dyDescent="0.3">
      <c r="B16" s="33"/>
      <c r="C16" s="4"/>
      <c r="D16" s="4"/>
      <c r="E16" s="4"/>
      <c r="F16" s="4"/>
      <c r="G16" s="4"/>
      <c r="H16" s="4"/>
      <c r="I16" s="34"/>
      <c r="J16" s="34"/>
      <c r="K16" s="35"/>
      <c r="M16" s="1"/>
    </row>
    <row r="17" spans="2:13" ht="17.100000000000001" customHeight="1" x14ac:dyDescent="0.3">
      <c r="B17" s="33">
        <v>34</v>
      </c>
      <c r="C17" s="4" t="s">
        <v>6</v>
      </c>
      <c r="D17" s="4"/>
      <c r="E17" s="4"/>
      <c r="F17" s="4"/>
      <c r="G17" s="4"/>
      <c r="H17" s="4"/>
      <c r="I17" s="36"/>
      <c r="J17" s="36"/>
      <c r="K17" s="37"/>
      <c r="M17" s="1"/>
    </row>
    <row r="18" spans="2:13" ht="17.100000000000001" customHeight="1" x14ac:dyDescent="0.3">
      <c r="B18" s="38">
        <v>341</v>
      </c>
      <c r="C18" s="39" t="s">
        <v>7</v>
      </c>
      <c r="D18" s="39"/>
      <c r="E18" s="39"/>
      <c r="F18" s="39"/>
      <c r="G18" s="39"/>
      <c r="H18" s="40"/>
      <c r="I18" s="41"/>
      <c r="J18" s="42"/>
      <c r="K18" s="43"/>
      <c r="M18" s="1"/>
    </row>
    <row r="19" spans="2:13" ht="17.100000000000001" customHeight="1" x14ac:dyDescent="0.3">
      <c r="B19" s="22">
        <v>341311</v>
      </c>
      <c r="C19" s="44" t="s">
        <v>8</v>
      </c>
      <c r="D19" s="23"/>
      <c r="E19" s="23"/>
      <c r="G19" s="23"/>
      <c r="H19" s="45"/>
      <c r="I19" s="46">
        <v>400</v>
      </c>
      <c r="J19" s="26">
        <v>91.98</v>
      </c>
      <c r="K19" s="26">
        <f>J19/I19*100</f>
        <v>22.995000000000001</v>
      </c>
      <c r="M19" s="1"/>
    </row>
    <row r="20" spans="2:13" ht="17.100000000000001" customHeight="1" x14ac:dyDescent="0.3">
      <c r="B20" s="22">
        <v>34141</v>
      </c>
      <c r="C20" s="44" t="s">
        <v>9</v>
      </c>
      <c r="D20" s="39"/>
      <c r="E20" s="39"/>
      <c r="F20" s="39"/>
      <c r="G20" s="39"/>
      <c r="H20" s="40"/>
      <c r="I20" s="47"/>
      <c r="J20" s="48"/>
      <c r="K20" s="26"/>
      <c r="M20" s="1"/>
    </row>
    <row r="21" spans="2:13" ht="17.100000000000001" customHeight="1" thickBot="1" x14ac:dyDescent="0.35">
      <c r="B21" s="27">
        <v>34</v>
      </c>
      <c r="C21" s="28" t="s">
        <v>179</v>
      </c>
      <c r="D21" s="29"/>
      <c r="E21" s="29"/>
      <c r="F21" s="29"/>
      <c r="G21" s="29"/>
      <c r="H21" s="49"/>
      <c r="I21" s="50">
        <f>SUM(I18:I19)</f>
        <v>400</v>
      </c>
      <c r="J21" s="51">
        <f>SUM(J18+J20+J19)</f>
        <v>91.98</v>
      </c>
      <c r="K21" s="51">
        <f t="shared" ref="K21" si="0">J21/I21*100</f>
        <v>22.995000000000001</v>
      </c>
      <c r="M21" s="1"/>
    </row>
    <row r="22" spans="2:13" ht="17.100000000000001" customHeight="1" thickTop="1" x14ac:dyDescent="0.3">
      <c r="B22" s="33"/>
      <c r="C22" s="4"/>
      <c r="D22" s="4"/>
      <c r="E22" s="4"/>
      <c r="F22" s="4"/>
      <c r="G22" s="52"/>
      <c r="H22" s="53"/>
      <c r="I22" s="54"/>
      <c r="J22" s="34"/>
      <c r="K22" s="37"/>
      <c r="M22" s="1"/>
    </row>
    <row r="23" spans="2:13" ht="17.100000000000001" customHeight="1" x14ac:dyDescent="0.3">
      <c r="B23" s="55">
        <v>36</v>
      </c>
      <c r="C23" s="39" t="s">
        <v>10</v>
      </c>
      <c r="D23" s="39"/>
      <c r="E23" s="39"/>
      <c r="F23" s="39"/>
      <c r="G23" s="39"/>
      <c r="H23" s="40"/>
      <c r="I23" s="47"/>
      <c r="J23" s="48"/>
      <c r="K23" s="43"/>
      <c r="M23" s="1"/>
    </row>
    <row r="24" spans="2:13" ht="17.100000000000001" customHeight="1" x14ac:dyDescent="0.3">
      <c r="B24" s="33"/>
      <c r="C24" s="4"/>
      <c r="D24" s="4"/>
      <c r="E24" s="4"/>
      <c r="F24" s="4"/>
      <c r="G24" s="4"/>
      <c r="H24" s="56"/>
      <c r="I24" s="47"/>
      <c r="J24" s="48"/>
      <c r="K24" s="43"/>
      <c r="M24" s="1"/>
    </row>
    <row r="25" spans="2:13" ht="17.100000000000001" customHeight="1" x14ac:dyDescent="0.3">
      <c r="B25" s="55">
        <v>361</v>
      </c>
      <c r="C25" s="39" t="s">
        <v>11</v>
      </c>
      <c r="D25" s="39"/>
      <c r="E25" s="39"/>
      <c r="F25" s="39"/>
      <c r="G25" s="39"/>
      <c r="H25" s="40"/>
      <c r="I25" s="57"/>
      <c r="J25" s="43"/>
      <c r="K25" s="43"/>
      <c r="M25" s="1"/>
    </row>
    <row r="26" spans="2:13" ht="17.100000000000001" customHeight="1" x14ac:dyDescent="0.3">
      <c r="B26" s="58">
        <v>361</v>
      </c>
      <c r="C26" s="59" t="s">
        <v>12</v>
      </c>
      <c r="D26" s="59"/>
      <c r="E26" s="59"/>
      <c r="F26" s="59"/>
      <c r="G26" s="60"/>
      <c r="H26" s="60"/>
      <c r="I26" s="25">
        <v>20000</v>
      </c>
      <c r="J26" s="26">
        <v>26568.16</v>
      </c>
      <c r="K26" s="26">
        <f>J26/I26*100</f>
        <v>132.8408</v>
      </c>
      <c r="M26" s="1"/>
    </row>
    <row r="27" spans="2:13" ht="17.100000000000001" customHeight="1" x14ac:dyDescent="0.3">
      <c r="B27" s="33"/>
      <c r="C27" s="4"/>
      <c r="D27" s="4"/>
      <c r="E27" s="4"/>
      <c r="F27" s="4"/>
      <c r="G27" s="4"/>
      <c r="H27" s="4"/>
      <c r="I27" s="61"/>
      <c r="J27" s="48"/>
      <c r="K27" s="26"/>
      <c r="M27" s="1"/>
    </row>
    <row r="28" spans="2:13" ht="17.100000000000001" customHeight="1" x14ac:dyDescent="0.3">
      <c r="B28" s="38">
        <v>363</v>
      </c>
      <c r="C28" s="39" t="s">
        <v>13</v>
      </c>
      <c r="D28" s="39"/>
      <c r="E28" s="39"/>
      <c r="F28" s="39"/>
      <c r="G28" s="39"/>
      <c r="H28" s="62"/>
      <c r="I28" s="63"/>
      <c r="J28" s="37"/>
      <c r="K28" s="43"/>
      <c r="M28" s="1"/>
    </row>
    <row r="29" spans="2:13" ht="17.100000000000001" customHeight="1" x14ac:dyDescent="0.3">
      <c r="B29" s="22">
        <v>36311</v>
      </c>
      <c r="C29" s="44" t="s">
        <v>165</v>
      </c>
      <c r="D29" s="23"/>
      <c r="E29" s="23"/>
      <c r="F29" s="23"/>
      <c r="G29" s="23"/>
      <c r="H29" s="24"/>
      <c r="I29" s="64"/>
      <c r="J29" s="42"/>
      <c r="K29" s="26"/>
      <c r="M29" s="1"/>
    </row>
    <row r="30" spans="2:13" ht="17.100000000000001" customHeight="1" x14ac:dyDescent="0.3">
      <c r="B30" s="22">
        <v>36321</v>
      </c>
      <c r="C30" s="44" t="s">
        <v>14</v>
      </c>
      <c r="D30" s="23"/>
      <c r="E30" s="23"/>
      <c r="F30" s="23"/>
      <c r="G30" s="23"/>
      <c r="H30" s="24"/>
      <c r="I30" s="64"/>
      <c r="J30" s="42"/>
      <c r="K30" s="43"/>
      <c r="M30" s="1"/>
    </row>
    <row r="31" spans="2:13" ht="17.100000000000001" customHeight="1" x14ac:dyDescent="0.3">
      <c r="B31" s="22">
        <v>363311</v>
      </c>
      <c r="C31" s="44" t="s">
        <v>141</v>
      </c>
      <c r="D31" s="23"/>
      <c r="E31" s="23"/>
      <c r="F31" s="23"/>
      <c r="G31" s="23"/>
      <c r="H31" s="24"/>
      <c r="I31" s="64">
        <v>25000</v>
      </c>
      <c r="J31" s="42">
        <v>0</v>
      </c>
      <c r="K31" s="26">
        <f>J31/I31*100</f>
        <v>0</v>
      </c>
      <c r="M31" s="1"/>
    </row>
    <row r="32" spans="2:13" ht="17.100000000000001" customHeight="1" x14ac:dyDescent="0.3">
      <c r="B32" s="22"/>
      <c r="C32" s="23"/>
      <c r="D32" s="23"/>
      <c r="E32" s="23"/>
      <c r="F32" s="23"/>
      <c r="H32" s="23"/>
      <c r="I32" s="41"/>
      <c r="J32" s="42"/>
      <c r="K32" s="26"/>
      <c r="M32" s="1"/>
    </row>
    <row r="33" spans="2:13" ht="17.100000000000001" customHeight="1" thickBot="1" x14ac:dyDescent="0.35">
      <c r="B33" s="65">
        <v>36</v>
      </c>
      <c r="C33" s="66" t="s">
        <v>10</v>
      </c>
      <c r="D33" s="67"/>
      <c r="E33" s="67"/>
      <c r="F33" s="67"/>
      <c r="G33" s="67"/>
      <c r="H33" s="68"/>
      <c r="I33" s="69">
        <f>SUM(I26+I31+I29)</f>
        <v>45000</v>
      </c>
      <c r="J33" s="69">
        <f>SUM(J26+J31+J29)</f>
        <v>26568.16</v>
      </c>
      <c r="K33" s="70">
        <f t="shared" ref="K33:K34" si="1">J33/I33*100</f>
        <v>59.040355555555557</v>
      </c>
      <c r="M33" s="1"/>
    </row>
    <row r="34" spans="2:13" ht="17.100000000000001" customHeight="1" thickTop="1" thickBot="1" x14ac:dyDescent="0.35">
      <c r="B34" s="71">
        <v>3</v>
      </c>
      <c r="C34" s="72" t="s">
        <v>15</v>
      </c>
      <c r="D34" s="72"/>
      <c r="E34" s="73"/>
      <c r="F34" s="74"/>
      <c r="G34" s="74"/>
      <c r="H34" s="75"/>
      <c r="I34" s="76">
        <f>I15+I21+I33</f>
        <v>1571400</v>
      </c>
      <c r="J34" s="77">
        <f>J15+J21+J33</f>
        <v>1546351.24</v>
      </c>
      <c r="K34" s="78">
        <f t="shared" si="1"/>
        <v>98.405959017436686</v>
      </c>
      <c r="M34" s="1"/>
    </row>
    <row r="35" spans="2:13" ht="17.100000000000001" customHeight="1" thickTop="1" x14ac:dyDescent="0.3">
      <c r="B35" s="79"/>
      <c r="C35" s="4"/>
      <c r="D35" s="4"/>
      <c r="E35" s="4"/>
      <c r="F35" s="4"/>
      <c r="G35" s="4"/>
      <c r="H35" s="4"/>
      <c r="I35" s="80"/>
      <c r="J35" s="81"/>
      <c r="K35" s="330"/>
      <c r="M35" s="1"/>
    </row>
    <row r="36" spans="2:13" ht="17.100000000000001" customHeight="1" x14ac:dyDescent="0.3">
      <c r="B36" s="82">
        <v>4</v>
      </c>
      <c r="C36" s="83" t="s">
        <v>16</v>
      </c>
      <c r="D36" s="84"/>
      <c r="E36" s="84"/>
      <c r="F36" s="84"/>
      <c r="G36" s="84"/>
      <c r="H36" s="84"/>
      <c r="I36" s="85"/>
      <c r="J36" s="86"/>
      <c r="K36" s="331"/>
      <c r="M36" s="1"/>
    </row>
    <row r="37" spans="2:13" ht="17.100000000000001" customHeight="1" thickBot="1" x14ac:dyDescent="0.35">
      <c r="B37" s="82">
        <v>41</v>
      </c>
      <c r="C37" s="83" t="s">
        <v>17</v>
      </c>
      <c r="D37" s="83"/>
      <c r="E37" s="83"/>
      <c r="F37" s="83"/>
      <c r="G37" s="83"/>
      <c r="H37" s="83"/>
      <c r="I37" s="87"/>
      <c r="J37" s="88"/>
      <c r="K37" s="332"/>
      <c r="M37" s="1"/>
    </row>
    <row r="38" spans="2:13" ht="17.100000000000001" customHeight="1" thickBot="1" x14ac:dyDescent="0.35">
      <c r="B38" s="89">
        <v>411</v>
      </c>
      <c r="C38" s="90" t="s">
        <v>18</v>
      </c>
      <c r="D38" s="91"/>
      <c r="E38" s="91"/>
      <c r="F38" s="91"/>
      <c r="G38" s="91"/>
      <c r="H38" s="92"/>
      <c r="I38" s="93">
        <f>I39+I40</f>
        <v>223000</v>
      </c>
      <c r="J38" s="93">
        <f>J39+J40</f>
        <v>224786.89</v>
      </c>
      <c r="K38" s="94">
        <f>J38/I38*100</f>
        <v>100.80129596412557</v>
      </c>
      <c r="M38" s="1"/>
    </row>
    <row r="39" spans="2:13" ht="17.100000000000001" customHeight="1" x14ac:dyDescent="0.3">
      <c r="B39" s="95">
        <v>41111</v>
      </c>
      <c r="C39" s="96" t="s">
        <v>19</v>
      </c>
      <c r="D39" s="59"/>
      <c r="E39" s="59"/>
      <c r="F39" s="59"/>
      <c r="G39" s="59"/>
      <c r="H39" s="59"/>
      <c r="I39" s="97">
        <v>223000</v>
      </c>
      <c r="J39" s="97">
        <v>224786.89</v>
      </c>
      <c r="K39" s="98">
        <f>J39/I39*100</f>
        <v>100.80129596412557</v>
      </c>
      <c r="M39" s="1"/>
    </row>
    <row r="40" spans="2:13" ht="17.100000000000001" customHeight="1" x14ac:dyDescent="0.3">
      <c r="B40" s="58">
        <v>41131</v>
      </c>
      <c r="C40" s="96" t="s">
        <v>126</v>
      </c>
      <c r="D40" s="59"/>
      <c r="E40" s="23"/>
      <c r="F40" s="59"/>
      <c r="G40" s="59"/>
      <c r="H40" s="59"/>
      <c r="I40" s="97"/>
      <c r="J40" s="99"/>
      <c r="K40" s="26"/>
      <c r="M40" s="1"/>
    </row>
    <row r="41" spans="2:13" ht="17.100000000000001" customHeight="1" x14ac:dyDescent="0.3">
      <c r="B41" s="33"/>
      <c r="C41" s="4"/>
      <c r="I41" s="100"/>
      <c r="J41" s="101"/>
      <c r="K41" s="26"/>
      <c r="M41" s="1"/>
    </row>
    <row r="42" spans="2:13" ht="17.100000000000001" customHeight="1" x14ac:dyDescent="0.3">
      <c r="B42" s="102">
        <v>412</v>
      </c>
      <c r="C42" s="103" t="s">
        <v>20</v>
      </c>
      <c r="D42" s="103"/>
      <c r="E42" s="103"/>
      <c r="F42" s="103"/>
      <c r="G42" s="103"/>
      <c r="H42" s="103"/>
      <c r="I42" s="104">
        <f>SUM(I43:I45)</f>
        <v>11950</v>
      </c>
      <c r="J42" s="48">
        <f>SUM(J43:J45)</f>
        <v>11215.21</v>
      </c>
      <c r="K42" s="26">
        <f>J42/I42*100</f>
        <v>93.851129707112975</v>
      </c>
      <c r="M42" s="1"/>
    </row>
    <row r="43" spans="2:13" ht="17.100000000000001" customHeight="1" x14ac:dyDescent="0.3">
      <c r="B43" s="105">
        <v>41214</v>
      </c>
      <c r="C43" s="44" t="s">
        <v>21</v>
      </c>
      <c r="D43" s="23"/>
      <c r="E43" s="23"/>
      <c r="F43" s="23"/>
      <c r="G43" s="23"/>
      <c r="H43" s="23"/>
      <c r="I43" s="106"/>
      <c r="J43" s="64"/>
      <c r="K43" s="26"/>
      <c r="M43" s="1"/>
    </row>
    <row r="44" spans="2:13" ht="17.100000000000001" customHeight="1" x14ac:dyDescent="0.3">
      <c r="B44" s="105">
        <v>41215</v>
      </c>
      <c r="C44" s="44" t="s">
        <v>22</v>
      </c>
      <c r="D44" s="23"/>
      <c r="E44" s="23"/>
      <c r="F44" s="23"/>
      <c r="G44" s="23"/>
      <c r="H44" s="23"/>
      <c r="I44" s="106">
        <v>1330</v>
      </c>
      <c r="J44" s="42">
        <v>560</v>
      </c>
      <c r="K44" s="26">
        <f>J44/I44*100</f>
        <v>42.105263157894733</v>
      </c>
      <c r="M44" s="1"/>
    </row>
    <row r="45" spans="2:13" ht="17.100000000000001" customHeight="1" x14ac:dyDescent="0.3">
      <c r="B45" s="105">
        <v>41219</v>
      </c>
      <c r="C45" s="44" t="s">
        <v>23</v>
      </c>
      <c r="D45" s="23"/>
      <c r="E45" s="23"/>
      <c r="F45" s="23"/>
      <c r="G45" s="23"/>
      <c r="H45" s="23"/>
      <c r="I45" s="106">
        <v>10620</v>
      </c>
      <c r="J45" s="42">
        <v>10655.21</v>
      </c>
      <c r="K45" s="26">
        <f>J45/I45*100</f>
        <v>100.33154425612052</v>
      </c>
      <c r="M45" s="1"/>
    </row>
    <row r="46" spans="2:13" ht="17.100000000000001" customHeight="1" x14ac:dyDescent="0.3">
      <c r="B46" s="107"/>
      <c r="C46" s="60"/>
      <c r="D46" s="60"/>
      <c r="E46" s="60"/>
      <c r="F46" s="60"/>
      <c r="G46" s="60"/>
      <c r="H46" s="60"/>
      <c r="I46" s="108"/>
      <c r="J46" s="36"/>
      <c r="K46" s="26"/>
      <c r="M46" s="1"/>
    </row>
    <row r="47" spans="2:13" ht="17.100000000000001" customHeight="1" x14ac:dyDescent="0.3">
      <c r="B47" s="102">
        <v>413</v>
      </c>
      <c r="C47" s="103" t="s">
        <v>24</v>
      </c>
      <c r="D47" s="103"/>
      <c r="E47" s="103"/>
      <c r="F47" s="103"/>
      <c r="G47" s="103"/>
      <c r="H47" s="103"/>
      <c r="I47" s="104">
        <f>SUM(I48:I51)</f>
        <v>36795</v>
      </c>
      <c r="J47" s="104">
        <f>SUM(J48:J49)</f>
        <v>36084.57</v>
      </c>
      <c r="K47" s="43">
        <f>J47/I47*100</f>
        <v>98.069221361598053</v>
      </c>
      <c r="M47" s="1"/>
    </row>
    <row r="48" spans="2:13" ht="17.100000000000001" customHeight="1" x14ac:dyDescent="0.3">
      <c r="B48" s="58">
        <v>41311</v>
      </c>
      <c r="C48" s="96" t="s">
        <v>25</v>
      </c>
      <c r="D48" s="59"/>
      <c r="E48" s="59"/>
      <c r="F48" s="59"/>
      <c r="G48" s="59"/>
      <c r="H48" s="59"/>
      <c r="I48" s="97">
        <v>36795</v>
      </c>
      <c r="J48" s="99">
        <v>36084.57</v>
      </c>
      <c r="K48" s="26">
        <f>J48/I48*100</f>
        <v>98.069221361598053</v>
      </c>
      <c r="M48" s="1"/>
    </row>
    <row r="49" spans="2:13" ht="17.100000000000001" customHeight="1" x14ac:dyDescent="0.3">
      <c r="B49" s="58"/>
      <c r="C49" s="96"/>
      <c r="D49" s="59"/>
      <c r="E49" s="59"/>
      <c r="F49" s="59"/>
      <c r="G49" s="59"/>
      <c r="H49" s="59"/>
      <c r="I49" s="97"/>
      <c r="J49" s="99"/>
      <c r="K49" s="26"/>
      <c r="M49" s="1"/>
    </row>
    <row r="50" spans="2:13" ht="17.100000000000001" customHeight="1" x14ac:dyDescent="0.3">
      <c r="B50" s="58"/>
      <c r="C50" s="96"/>
      <c r="D50" s="59"/>
      <c r="E50" s="59"/>
      <c r="F50" s="59"/>
      <c r="G50" s="59"/>
      <c r="H50" s="59"/>
      <c r="I50" s="97"/>
      <c r="J50" s="42"/>
      <c r="K50" s="26"/>
      <c r="M50" s="1"/>
    </row>
    <row r="51" spans="2:13" ht="17.100000000000001" customHeight="1" thickBot="1" x14ac:dyDescent="0.35">
      <c r="B51" s="109"/>
      <c r="C51" s="110"/>
      <c r="D51" s="111"/>
      <c r="E51" s="111"/>
      <c r="F51" s="111"/>
      <c r="G51" s="111"/>
      <c r="H51" s="112"/>
      <c r="I51" s="113"/>
      <c r="J51" s="114"/>
      <c r="K51" s="115"/>
      <c r="M51" s="1"/>
    </row>
    <row r="52" spans="2:13" ht="17.100000000000001" customHeight="1" thickBot="1" x14ac:dyDescent="0.35">
      <c r="B52" s="116">
        <v>41</v>
      </c>
      <c r="C52" s="117" t="s">
        <v>180</v>
      </c>
      <c r="D52" s="118"/>
      <c r="E52" s="118"/>
      <c r="F52" s="118"/>
      <c r="G52" s="118"/>
      <c r="H52" s="118"/>
      <c r="I52" s="119">
        <f>I38+I42+I47</f>
        <v>271745</v>
      </c>
      <c r="J52" s="120">
        <f>J38+J42+J47</f>
        <v>272086.67</v>
      </c>
      <c r="K52" s="121">
        <f t="shared" ref="K52" si="2">J52/I52*100</f>
        <v>100.12573184419216</v>
      </c>
      <c r="M52" s="1"/>
    </row>
    <row r="53" spans="2:13" ht="17.100000000000001" customHeight="1" thickBot="1" x14ac:dyDescent="0.35">
      <c r="B53" s="122"/>
      <c r="C53" s="123"/>
      <c r="D53" s="123"/>
      <c r="E53" s="123"/>
      <c r="F53" s="123"/>
      <c r="G53" s="123"/>
      <c r="H53" s="123"/>
      <c r="I53" s="124"/>
      <c r="J53" s="124"/>
      <c r="K53" s="125"/>
      <c r="M53" s="1"/>
    </row>
    <row r="54" spans="2:13" ht="17.100000000000001" customHeight="1" x14ac:dyDescent="0.3">
      <c r="B54" s="126">
        <v>42</v>
      </c>
      <c r="C54" s="127" t="s">
        <v>26</v>
      </c>
      <c r="D54" s="127"/>
      <c r="E54" s="127"/>
      <c r="F54" s="127"/>
      <c r="G54" s="127"/>
      <c r="H54" s="128"/>
      <c r="I54" s="129"/>
      <c r="J54" s="130"/>
      <c r="K54" s="37"/>
      <c r="M54" s="1"/>
    </row>
    <row r="55" spans="2:13" ht="17.100000000000001" customHeight="1" x14ac:dyDescent="0.3">
      <c r="B55" s="131">
        <v>421</v>
      </c>
      <c r="C55" s="132" t="s">
        <v>27</v>
      </c>
      <c r="D55" s="103"/>
      <c r="E55" s="103"/>
      <c r="F55" s="103"/>
      <c r="G55" s="103"/>
      <c r="H55" s="133"/>
      <c r="I55" s="134"/>
      <c r="J55" s="134"/>
      <c r="K55" s="43"/>
      <c r="M55" s="1"/>
    </row>
    <row r="56" spans="2:13" ht="17.100000000000001" customHeight="1" x14ac:dyDescent="0.3">
      <c r="B56" s="95">
        <v>42111</v>
      </c>
      <c r="C56" s="96" t="s">
        <v>28</v>
      </c>
      <c r="D56" s="59"/>
      <c r="E56" s="59"/>
      <c r="F56" s="59"/>
      <c r="G56" s="59"/>
      <c r="H56" s="135"/>
      <c r="I56" s="136">
        <v>2000</v>
      </c>
      <c r="J56" s="25">
        <v>1570.59</v>
      </c>
      <c r="K56" s="26">
        <f t="shared" ref="K56:K66" si="3">J56/I56*100</f>
        <v>78.529499999999999</v>
      </c>
      <c r="M56" s="1"/>
    </row>
    <row r="57" spans="2:13" ht="17.100000000000001" customHeight="1" x14ac:dyDescent="0.3">
      <c r="B57" s="22">
        <v>42112</v>
      </c>
      <c r="C57" s="44" t="s">
        <v>29</v>
      </c>
      <c r="D57" s="23"/>
      <c r="E57" s="23"/>
      <c r="F57" s="23"/>
      <c r="G57" s="23"/>
      <c r="H57" s="45"/>
      <c r="I57" s="106">
        <v>600</v>
      </c>
      <c r="J57" s="64">
        <v>286</v>
      </c>
      <c r="K57" s="26">
        <f t="shared" si="3"/>
        <v>47.666666666666671</v>
      </c>
      <c r="M57" s="1"/>
    </row>
    <row r="58" spans="2:13" ht="17.100000000000001" customHeight="1" x14ac:dyDescent="0.3">
      <c r="B58" s="22">
        <v>42113</v>
      </c>
      <c r="C58" s="44" t="s">
        <v>30</v>
      </c>
      <c r="D58" s="23"/>
      <c r="E58" s="23"/>
      <c r="F58" s="23"/>
      <c r="G58" s="23"/>
      <c r="H58" s="45"/>
      <c r="I58" s="136">
        <v>1300</v>
      </c>
      <c r="J58" s="25">
        <v>1376.59</v>
      </c>
      <c r="K58" s="26">
        <f t="shared" si="3"/>
        <v>105.89153846153845</v>
      </c>
      <c r="M58" s="1"/>
    </row>
    <row r="59" spans="2:13" ht="17.100000000000001" customHeight="1" x14ac:dyDescent="0.3">
      <c r="B59" s="22">
        <v>42114</v>
      </c>
      <c r="C59" s="44" t="s">
        <v>31</v>
      </c>
      <c r="D59" s="23"/>
      <c r="E59" s="23"/>
      <c r="F59" s="23"/>
      <c r="G59" s="23"/>
      <c r="H59" s="45"/>
      <c r="I59" s="106">
        <v>1500</v>
      </c>
      <c r="J59" s="64">
        <v>999.79</v>
      </c>
      <c r="K59" s="26">
        <f t="shared" si="3"/>
        <v>66.652666666666661</v>
      </c>
      <c r="M59" s="1"/>
    </row>
    <row r="60" spans="2:13" ht="17.100000000000001" customHeight="1" x14ac:dyDescent="0.3">
      <c r="B60" s="22">
        <v>42115</v>
      </c>
      <c r="C60" s="44" t="s">
        <v>32</v>
      </c>
      <c r="D60" s="23"/>
      <c r="E60" s="23"/>
      <c r="F60" s="23"/>
      <c r="G60" s="23"/>
      <c r="H60" s="45"/>
      <c r="I60" s="136">
        <v>2500</v>
      </c>
      <c r="J60" s="25">
        <v>2382.84</v>
      </c>
      <c r="K60" s="26">
        <f t="shared" si="3"/>
        <v>95.313600000000008</v>
      </c>
      <c r="M60" s="1"/>
    </row>
    <row r="61" spans="2:13" ht="17.100000000000001" customHeight="1" x14ac:dyDescent="0.3">
      <c r="B61" s="22">
        <v>42116</v>
      </c>
      <c r="C61" s="44" t="s">
        <v>33</v>
      </c>
      <c r="D61" s="23"/>
      <c r="E61" s="23"/>
      <c r="F61" s="23"/>
      <c r="G61" s="23"/>
      <c r="H61" s="24"/>
      <c r="I61" s="106">
        <v>3000</v>
      </c>
      <c r="J61" s="64">
        <v>3133.94</v>
      </c>
      <c r="K61" s="26">
        <f t="shared" si="3"/>
        <v>104.46466666666667</v>
      </c>
      <c r="M61" s="1"/>
    </row>
    <row r="62" spans="2:13" ht="17.100000000000001" customHeight="1" x14ac:dyDescent="0.3">
      <c r="B62" s="22">
        <v>42119</v>
      </c>
      <c r="C62" s="44" t="s">
        <v>34</v>
      </c>
      <c r="D62" s="23"/>
      <c r="E62" s="23"/>
      <c r="F62" s="23"/>
      <c r="G62" s="23"/>
      <c r="H62" s="137"/>
      <c r="I62" s="106">
        <v>1100</v>
      </c>
      <c r="J62" s="64">
        <v>750</v>
      </c>
      <c r="K62" s="26">
        <f t="shared" si="3"/>
        <v>68.181818181818173</v>
      </c>
      <c r="M62" s="1"/>
    </row>
    <row r="63" spans="2:13" ht="17.100000000000001" customHeight="1" x14ac:dyDescent="0.3">
      <c r="B63" s="22">
        <v>42121</v>
      </c>
      <c r="C63" s="44" t="s">
        <v>35</v>
      </c>
      <c r="D63" s="23"/>
      <c r="E63" s="23"/>
      <c r="F63" s="23"/>
      <c r="G63" s="59"/>
      <c r="H63" s="24"/>
      <c r="I63" s="136">
        <v>8800</v>
      </c>
      <c r="J63" s="25">
        <v>7837.18</v>
      </c>
      <c r="K63" s="26">
        <f t="shared" si="3"/>
        <v>89.05886363636364</v>
      </c>
      <c r="M63" s="1"/>
    </row>
    <row r="64" spans="2:13" ht="17.100000000000001" customHeight="1" x14ac:dyDescent="0.3">
      <c r="B64" s="95">
        <v>42131</v>
      </c>
      <c r="C64" s="96" t="s">
        <v>36</v>
      </c>
      <c r="D64" s="59"/>
      <c r="E64" s="59"/>
      <c r="F64" s="59"/>
      <c r="G64" s="59"/>
      <c r="H64" s="59"/>
      <c r="I64" s="136">
        <v>700</v>
      </c>
      <c r="J64" s="25">
        <v>725</v>
      </c>
      <c r="K64" s="26">
        <f t="shared" si="3"/>
        <v>103.57142857142858</v>
      </c>
      <c r="M64" s="1"/>
    </row>
    <row r="65" spans="2:13" ht="17.100000000000001" customHeight="1" thickBot="1" x14ac:dyDescent="0.35">
      <c r="B65" s="138">
        <v>42132</v>
      </c>
      <c r="C65" s="110" t="s">
        <v>37</v>
      </c>
      <c r="D65" s="111"/>
      <c r="E65" s="111"/>
      <c r="F65" s="111"/>
      <c r="G65" s="111"/>
      <c r="H65" s="111"/>
      <c r="I65" s="136">
        <v>1000</v>
      </c>
      <c r="J65" s="139"/>
      <c r="K65" s="115">
        <f t="shared" si="3"/>
        <v>0</v>
      </c>
      <c r="M65" s="1"/>
    </row>
    <row r="66" spans="2:13" ht="17.100000000000001" customHeight="1" thickBot="1" x14ac:dyDescent="0.35">
      <c r="B66" s="116"/>
      <c r="C66" s="118" t="s">
        <v>184</v>
      </c>
      <c r="D66" s="118"/>
      <c r="E66" s="118"/>
      <c r="F66" s="118"/>
      <c r="G66" s="118"/>
      <c r="H66" s="118"/>
      <c r="I66" s="120">
        <f>SUM(I56:I65)</f>
        <v>22500</v>
      </c>
      <c r="J66" s="120">
        <f>SUM(J56:J65)</f>
        <v>19061.93</v>
      </c>
      <c r="K66" s="121">
        <f t="shared" si="3"/>
        <v>84.719688888888882</v>
      </c>
      <c r="M66" s="1"/>
    </row>
    <row r="67" spans="2:13" s="143" customFormat="1" ht="17.100000000000001" customHeight="1" x14ac:dyDescent="0.3">
      <c r="B67" s="140"/>
      <c r="C67" s="141"/>
      <c r="D67" s="141"/>
      <c r="E67" s="141"/>
      <c r="F67" s="141"/>
      <c r="G67" s="141"/>
      <c r="H67" s="141"/>
      <c r="I67" s="142"/>
      <c r="J67" s="142"/>
      <c r="K67" s="142"/>
    </row>
    <row r="68" spans="2:13" ht="16.8" customHeight="1" x14ac:dyDescent="0.3">
      <c r="B68" s="140"/>
      <c r="C68" s="141"/>
      <c r="D68" s="141"/>
      <c r="E68" s="141"/>
      <c r="F68" s="141"/>
      <c r="G68" s="141"/>
      <c r="H68" s="141"/>
      <c r="I68" s="142"/>
      <c r="J68" s="142"/>
      <c r="K68" s="142"/>
      <c r="M68" s="1"/>
    </row>
    <row r="69" spans="2:13" ht="17.100000000000001" customHeight="1" thickBot="1" x14ac:dyDescent="0.35">
      <c r="B69" s="144"/>
      <c r="C69" s="145"/>
      <c r="D69" s="145"/>
      <c r="E69" s="145"/>
      <c r="F69" s="145"/>
      <c r="G69" s="145"/>
      <c r="H69" s="145"/>
      <c r="I69" s="146"/>
      <c r="J69" s="146"/>
      <c r="K69" s="146"/>
      <c r="M69" s="147"/>
    </row>
    <row r="70" spans="2:13" ht="17.100000000000001" customHeight="1" thickBot="1" x14ac:dyDescent="0.35">
      <c r="B70" s="148" t="s">
        <v>0</v>
      </c>
      <c r="C70" s="149"/>
      <c r="D70" s="149"/>
      <c r="E70" s="149" t="s">
        <v>1</v>
      </c>
      <c r="F70" s="149"/>
      <c r="G70" s="149"/>
      <c r="H70" s="150"/>
      <c r="I70" s="151" t="s">
        <v>183</v>
      </c>
      <c r="J70" s="152" t="s">
        <v>132</v>
      </c>
      <c r="K70" s="153" t="s">
        <v>133</v>
      </c>
      <c r="M70" s="1"/>
    </row>
    <row r="71" spans="2:13" ht="17.100000000000001" customHeight="1" x14ac:dyDescent="0.3">
      <c r="B71" s="102">
        <v>422</v>
      </c>
      <c r="C71" s="103" t="s">
        <v>38</v>
      </c>
      <c r="D71" s="103"/>
      <c r="E71" s="103"/>
      <c r="F71" s="103"/>
      <c r="G71" s="103"/>
      <c r="H71" s="103"/>
      <c r="I71" s="154"/>
      <c r="J71" s="155"/>
      <c r="K71" s="156"/>
      <c r="M71" s="1"/>
    </row>
    <row r="72" spans="2:13" ht="17.100000000000001" customHeight="1" x14ac:dyDescent="0.3">
      <c r="B72" s="157">
        <v>42211</v>
      </c>
      <c r="C72" s="158" t="s">
        <v>39</v>
      </c>
      <c r="D72" s="59"/>
      <c r="E72" s="59"/>
      <c r="F72" s="159"/>
      <c r="G72" s="160"/>
      <c r="H72" s="160"/>
      <c r="I72" s="57">
        <f>SUM(I73:I92)</f>
        <v>112591.71</v>
      </c>
      <c r="J72" s="161">
        <f>SUM(J73:J92)</f>
        <v>113391.77</v>
      </c>
      <c r="K72" s="43">
        <f t="shared" ref="K72:K85" si="4">J72/I72*100</f>
        <v>100.71058517540945</v>
      </c>
      <c r="M72" s="1"/>
    </row>
    <row r="73" spans="2:13" ht="17.100000000000001" customHeight="1" x14ac:dyDescent="0.3">
      <c r="B73" s="22">
        <v>4221101</v>
      </c>
      <c r="C73" s="44" t="s">
        <v>199</v>
      </c>
      <c r="D73" s="23"/>
      <c r="F73" s="23"/>
      <c r="G73" s="23"/>
      <c r="H73" s="23"/>
      <c r="I73" s="136">
        <v>500</v>
      </c>
      <c r="J73" s="25">
        <v>0</v>
      </c>
      <c r="K73" s="26">
        <f t="shared" si="4"/>
        <v>0</v>
      </c>
      <c r="M73" s="1"/>
    </row>
    <row r="74" spans="2:13" ht="17.100000000000001" customHeight="1" x14ac:dyDescent="0.3">
      <c r="B74" s="22">
        <v>4221102</v>
      </c>
      <c r="C74" s="44" t="s">
        <v>153</v>
      </c>
      <c r="D74" s="23"/>
      <c r="E74" s="23"/>
      <c r="F74" s="23"/>
      <c r="G74" s="23"/>
      <c r="H74" s="23"/>
      <c r="I74" s="106">
        <v>1000</v>
      </c>
      <c r="J74" s="64">
        <v>649.95000000000005</v>
      </c>
      <c r="K74" s="26">
        <f t="shared" si="4"/>
        <v>64.995000000000005</v>
      </c>
      <c r="M74" s="1"/>
    </row>
    <row r="75" spans="2:13" ht="17.100000000000001" customHeight="1" x14ac:dyDescent="0.3">
      <c r="B75" s="22">
        <v>4221103</v>
      </c>
      <c r="C75" s="44" t="s">
        <v>40</v>
      </c>
      <c r="D75" s="23"/>
      <c r="E75" s="23"/>
      <c r="F75" s="23"/>
      <c r="G75" s="23"/>
      <c r="H75" s="23"/>
      <c r="I75" s="106">
        <v>500</v>
      </c>
      <c r="J75" s="64">
        <v>431.45</v>
      </c>
      <c r="K75" s="26">
        <f t="shared" si="4"/>
        <v>86.29</v>
      </c>
      <c r="M75" s="1"/>
    </row>
    <row r="76" spans="2:13" ht="17.100000000000001" customHeight="1" x14ac:dyDescent="0.3">
      <c r="B76" s="22">
        <v>4221104</v>
      </c>
      <c r="C76" s="44" t="s">
        <v>41</v>
      </c>
      <c r="D76" s="23"/>
      <c r="E76" s="23"/>
      <c r="F76" s="23"/>
      <c r="G76" s="23"/>
      <c r="H76" s="23"/>
      <c r="I76" s="106">
        <v>500</v>
      </c>
      <c r="J76" s="64">
        <v>0</v>
      </c>
      <c r="K76" s="26">
        <f t="shared" si="4"/>
        <v>0</v>
      </c>
      <c r="M76" s="1"/>
    </row>
    <row r="77" spans="2:13" ht="17.100000000000001" customHeight="1" x14ac:dyDescent="0.3">
      <c r="B77" s="22">
        <v>4221105</v>
      </c>
      <c r="C77" s="44" t="s">
        <v>42</v>
      </c>
      <c r="D77" s="23"/>
      <c r="E77" s="23"/>
      <c r="F77" s="23"/>
      <c r="G77" s="23"/>
      <c r="H77" s="23"/>
      <c r="I77" s="106">
        <v>2000</v>
      </c>
      <c r="J77" s="64">
        <v>2015.96</v>
      </c>
      <c r="K77" s="26">
        <f t="shared" si="4"/>
        <v>100.79800000000002</v>
      </c>
      <c r="M77" s="1"/>
    </row>
    <row r="78" spans="2:13" ht="17.100000000000001" customHeight="1" x14ac:dyDescent="0.3">
      <c r="B78" s="22">
        <v>4221106</v>
      </c>
      <c r="C78" s="44" t="s">
        <v>43</v>
      </c>
      <c r="D78" s="23"/>
      <c r="E78" s="23"/>
      <c r="F78" s="23"/>
      <c r="G78" s="23"/>
      <c r="H78" s="23"/>
      <c r="I78" s="106">
        <v>300</v>
      </c>
      <c r="J78" s="64">
        <v>0</v>
      </c>
      <c r="K78" s="26">
        <f t="shared" si="4"/>
        <v>0</v>
      </c>
      <c r="M78" s="1"/>
    </row>
    <row r="79" spans="2:13" ht="17.100000000000001" customHeight="1" x14ac:dyDescent="0.3">
      <c r="B79" s="22">
        <v>4221107</v>
      </c>
      <c r="C79" s="44" t="s">
        <v>161</v>
      </c>
      <c r="D79" s="23"/>
      <c r="E79" s="23"/>
      <c r="F79" s="23"/>
      <c r="G79" s="23"/>
      <c r="H79" s="23"/>
      <c r="I79" s="106">
        <v>300</v>
      </c>
      <c r="J79" s="64">
        <v>381.06</v>
      </c>
      <c r="K79" s="26">
        <f t="shared" si="4"/>
        <v>127.02</v>
      </c>
      <c r="M79" s="1"/>
    </row>
    <row r="80" spans="2:13" ht="17.100000000000001" customHeight="1" x14ac:dyDescent="0.3">
      <c r="B80" s="22">
        <v>4221108</v>
      </c>
      <c r="C80" s="44" t="s">
        <v>44</v>
      </c>
      <c r="D80" s="23"/>
      <c r="E80" s="23"/>
      <c r="F80" s="23"/>
      <c r="G80" s="23"/>
      <c r="H80" s="23"/>
      <c r="I80" s="106">
        <v>18000</v>
      </c>
      <c r="J80" s="64">
        <v>16504.8</v>
      </c>
      <c r="K80" s="26">
        <f t="shared" si="4"/>
        <v>91.693333333333328</v>
      </c>
      <c r="M80" s="1"/>
    </row>
    <row r="81" spans="2:13" ht="17.100000000000001" customHeight="1" x14ac:dyDescent="0.3">
      <c r="B81" s="22">
        <v>4221109</v>
      </c>
      <c r="C81" s="44" t="s">
        <v>140</v>
      </c>
      <c r="D81" s="23"/>
      <c r="E81" s="23"/>
      <c r="F81" s="23"/>
      <c r="G81" s="23"/>
      <c r="H81" s="23"/>
      <c r="I81" s="136">
        <v>46500</v>
      </c>
      <c r="J81" s="25">
        <v>39184.980000000003</v>
      </c>
      <c r="K81" s="26">
        <f t="shared" si="4"/>
        <v>84.268774193548396</v>
      </c>
      <c r="M81" s="1"/>
    </row>
    <row r="82" spans="2:13" ht="17.100000000000001" customHeight="1" x14ac:dyDescent="0.3">
      <c r="B82" s="22">
        <v>4221110</v>
      </c>
      <c r="C82" s="44" t="s">
        <v>45</v>
      </c>
      <c r="D82" s="23"/>
      <c r="E82" s="23"/>
      <c r="F82" s="23"/>
      <c r="G82" s="23"/>
      <c r="H82" s="23"/>
      <c r="I82" s="106">
        <v>5000</v>
      </c>
      <c r="J82" s="64">
        <v>4400.8</v>
      </c>
      <c r="K82" s="26">
        <f t="shared" si="4"/>
        <v>88.016000000000005</v>
      </c>
      <c r="M82" s="1"/>
    </row>
    <row r="83" spans="2:13" ht="17.100000000000001" customHeight="1" x14ac:dyDescent="0.3">
      <c r="B83" s="22">
        <v>4221111</v>
      </c>
      <c r="C83" s="44" t="s">
        <v>177</v>
      </c>
      <c r="D83" s="23"/>
      <c r="E83" s="23"/>
      <c r="F83" s="23"/>
      <c r="G83" s="23"/>
      <c r="H83" s="23"/>
      <c r="I83" s="106">
        <v>5000</v>
      </c>
      <c r="J83" s="42">
        <v>2669.91</v>
      </c>
      <c r="K83" s="26">
        <f t="shared" si="4"/>
        <v>53.398199999999996</v>
      </c>
      <c r="M83" s="1"/>
    </row>
    <row r="84" spans="2:13" ht="17.100000000000001" customHeight="1" x14ac:dyDescent="0.3">
      <c r="B84" s="22">
        <v>4221112</v>
      </c>
      <c r="C84" s="44" t="s">
        <v>46</v>
      </c>
      <c r="D84" s="23"/>
      <c r="E84" s="23"/>
      <c r="F84" s="23"/>
      <c r="G84" s="23"/>
      <c r="H84" s="23"/>
      <c r="I84" s="136">
        <v>22000</v>
      </c>
      <c r="J84" s="26">
        <v>37947.980000000003</v>
      </c>
      <c r="K84" s="26">
        <f t="shared" si="4"/>
        <v>172.49081818181818</v>
      </c>
      <c r="M84" s="1"/>
    </row>
    <row r="85" spans="2:13" ht="17.100000000000001" customHeight="1" x14ac:dyDescent="0.3">
      <c r="B85" s="22">
        <v>4221113</v>
      </c>
      <c r="C85" s="44" t="s">
        <v>139</v>
      </c>
      <c r="D85" s="23"/>
      <c r="E85" s="23"/>
      <c r="F85" s="23"/>
      <c r="G85" s="23"/>
      <c r="H85" s="23"/>
      <c r="I85" s="136">
        <v>700</v>
      </c>
      <c r="J85" s="26">
        <v>300.04000000000002</v>
      </c>
      <c r="K85" s="26">
        <f t="shared" si="4"/>
        <v>42.862857142857145</v>
      </c>
      <c r="M85" s="1"/>
    </row>
    <row r="86" spans="2:13" ht="17.100000000000001" customHeight="1" x14ac:dyDescent="0.3">
      <c r="B86" s="22">
        <v>4221114</v>
      </c>
      <c r="C86" s="44" t="s">
        <v>150</v>
      </c>
      <c r="D86" s="23"/>
      <c r="E86" s="23"/>
      <c r="F86" s="23"/>
      <c r="G86" s="23"/>
      <c r="H86" s="23"/>
      <c r="I86" s="136">
        <v>0</v>
      </c>
      <c r="J86" s="26">
        <v>0</v>
      </c>
      <c r="K86" s="26">
        <v>0</v>
      </c>
      <c r="M86" s="1"/>
    </row>
    <row r="87" spans="2:13" ht="17.100000000000001" customHeight="1" x14ac:dyDescent="0.3">
      <c r="B87" s="22">
        <v>4221115</v>
      </c>
      <c r="C87" s="44" t="s">
        <v>145</v>
      </c>
      <c r="D87" s="23"/>
      <c r="E87" s="23"/>
      <c r="F87" s="23"/>
      <c r="G87" s="23"/>
      <c r="H87" s="23"/>
      <c r="I87" s="136">
        <v>700</v>
      </c>
      <c r="J87" s="26">
        <v>657.87</v>
      </c>
      <c r="K87" s="26">
        <f>J87/I87*100</f>
        <v>93.981428571428566</v>
      </c>
      <c r="M87" s="1"/>
    </row>
    <row r="88" spans="2:13" ht="17.100000000000001" customHeight="1" x14ac:dyDescent="0.3">
      <c r="B88" s="22">
        <v>4221116</v>
      </c>
      <c r="C88" s="44" t="s">
        <v>146</v>
      </c>
      <c r="D88" s="23"/>
      <c r="E88" s="23"/>
      <c r="F88" s="23"/>
      <c r="G88" s="23"/>
      <c r="H88" s="23"/>
      <c r="I88" s="136">
        <v>2700</v>
      </c>
      <c r="J88" s="26">
        <v>2192.42</v>
      </c>
      <c r="K88" s="26">
        <f>J88/I88*100</f>
        <v>81.200740740740741</v>
      </c>
      <c r="M88" s="1"/>
    </row>
    <row r="89" spans="2:13" ht="17.100000000000001" customHeight="1" x14ac:dyDescent="0.3">
      <c r="B89" s="22">
        <v>4221119</v>
      </c>
      <c r="C89" s="59" t="s">
        <v>198</v>
      </c>
      <c r="D89" s="59"/>
      <c r="E89" s="59"/>
      <c r="F89" s="59"/>
      <c r="G89" s="59"/>
      <c r="H89" s="135"/>
      <c r="I89" s="26">
        <v>0</v>
      </c>
      <c r="J89" s="26">
        <v>0</v>
      </c>
      <c r="K89" s="26">
        <v>0</v>
      </c>
      <c r="M89" s="1"/>
    </row>
    <row r="90" spans="2:13" ht="17.100000000000001" customHeight="1" x14ac:dyDescent="0.3">
      <c r="B90" s="22">
        <v>4221120</v>
      </c>
      <c r="C90" s="59" t="s">
        <v>152</v>
      </c>
      <c r="D90" s="59"/>
      <c r="E90" s="59"/>
      <c r="F90" s="59"/>
      <c r="G90" s="59"/>
      <c r="H90" s="135"/>
      <c r="I90" s="26">
        <v>2000</v>
      </c>
      <c r="J90" s="26">
        <v>1162.8399999999999</v>
      </c>
      <c r="K90" s="26">
        <f>J90/I90*100</f>
        <v>58.141999999999996</v>
      </c>
      <c r="M90" s="1"/>
    </row>
    <row r="91" spans="2:13" ht="17.100000000000001" customHeight="1" x14ac:dyDescent="0.3">
      <c r="B91" s="22">
        <v>4221121</v>
      </c>
      <c r="C91" s="59" t="s">
        <v>166</v>
      </c>
      <c r="D91" s="59"/>
      <c r="E91" s="59"/>
      <c r="F91" s="59"/>
      <c r="G91" s="59"/>
      <c r="H91" s="135"/>
      <c r="I91" s="26">
        <v>4891.71</v>
      </c>
      <c r="J91" s="26">
        <v>4891.71</v>
      </c>
      <c r="K91" s="26">
        <f>J91/I91*100</f>
        <v>100</v>
      </c>
      <c r="M91" s="1"/>
    </row>
    <row r="92" spans="2:13" ht="17.100000000000001" customHeight="1" x14ac:dyDescent="0.3">
      <c r="B92" s="22">
        <v>4221122</v>
      </c>
      <c r="C92" s="44" t="s">
        <v>167</v>
      </c>
      <c r="D92" s="23"/>
      <c r="E92" s="23"/>
      <c r="F92" s="23"/>
      <c r="G92" s="23"/>
      <c r="H92" s="45"/>
      <c r="I92" s="46">
        <v>0</v>
      </c>
      <c r="J92" s="26">
        <v>0</v>
      </c>
      <c r="K92" s="26"/>
      <c r="M92" s="1"/>
    </row>
    <row r="93" spans="2:13" ht="17.100000000000001" customHeight="1" x14ac:dyDescent="0.3">
      <c r="B93" s="22"/>
      <c r="C93" s="44"/>
      <c r="D93" s="23"/>
      <c r="E93" s="23"/>
      <c r="F93" s="23"/>
      <c r="G93" s="23"/>
      <c r="H93" s="23"/>
      <c r="I93" s="46"/>
      <c r="J93" s="43"/>
      <c r="K93" s="26"/>
      <c r="M93" s="1"/>
    </row>
    <row r="94" spans="2:13" ht="17.100000000000001" customHeight="1" x14ac:dyDescent="0.3">
      <c r="B94" s="38">
        <v>42212</v>
      </c>
      <c r="C94" s="162" t="s">
        <v>47</v>
      </c>
      <c r="D94" s="23"/>
      <c r="E94" s="23"/>
      <c r="F94" s="23"/>
      <c r="G94" s="23"/>
      <c r="H94" s="23"/>
      <c r="I94" s="57">
        <f>SUM(I95:I96)</f>
        <v>62500</v>
      </c>
      <c r="J94" s="57">
        <f>SUM(J95:J96)</f>
        <v>73170.950000000012</v>
      </c>
      <c r="K94" s="26">
        <f>J94/I94*100</f>
        <v>117.07352000000002</v>
      </c>
      <c r="M94" s="1"/>
    </row>
    <row r="95" spans="2:13" ht="17.100000000000001" customHeight="1" x14ac:dyDescent="0.3">
      <c r="B95" s="22">
        <v>4221201</v>
      </c>
      <c r="C95" s="44" t="s">
        <v>48</v>
      </c>
      <c r="D95" s="23"/>
      <c r="E95" s="23"/>
      <c r="F95" s="23"/>
      <c r="G95" s="23"/>
      <c r="H95" s="23"/>
      <c r="I95" s="25">
        <v>60000</v>
      </c>
      <c r="J95" s="26">
        <v>71468.710000000006</v>
      </c>
      <c r="K95" s="26">
        <f>J95/I95*100</f>
        <v>119.11451666666667</v>
      </c>
      <c r="M95" s="1"/>
    </row>
    <row r="96" spans="2:13" ht="17.100000000000001" customHeight="1" x14ac:dyDescent="0.3">
      <c r="B96" s="58">
        <v>4221202</v>
      </c>
      <c r="C96" s="44" t="s">
        <v>49</v>
      </c>
      <c r="D96" s="23"/>
      <c r="E96" s="23"/>
      <c r="F96" s="23"/>
      <c r="G96" s="23"/>
      <c r="H96" s="23"/>
      <c r="I96" s="25">
        <v>2500</v>
      </c>
      <c r="J96" s="163">
        <v>1702.24</v>
      </c>
      <c r="K96" s="164">
        <f>J96/I96*100</f>
        <v>68.089600000000004</v>
      </c>
      <c r="M96" s="1"/>
    </row>
    <row r="97" spans="2:13" ht="17.100000000000001" customHeight="1" thickBot="1" x14ac:dyDescent="0.35">
      <c r="B97" s="165"/>
      <c r="C97" s="166" t="s">
        <v>190</v>
      </c>
      <c r="D97" s="166"/>
      <c r="E97" s="166"/>
      <c r="F97" s="166"/>
      <c r="G97" s="166"/>
      <c r="H97" s="167"/>
      <c r="I97" s="168">
        <f>I72+I94</f>
        <v>175091.71000000002</v>
      </c>
      <c r="J97" s="169">
        <f>J72+J94</f>
        <v>186562.72000000003</v>
      </c>
      <c r="K97" s="170">
        <f t="shared" ref="K97" si="5">J97/I97*100</f>
        <v>106.5514295336998</v>
      </c>
      <c r="M97" s="1"/>
    </row>
    <row r="98" spans="2:13" ht="17.100000000000001" customHeight="1" thickTop="1" thickBot="1" x14ac:dyDescent="0.35">
      <c r="B98" s="171"/>
      <c r="C98" s="145"/>
      <c r="D98" s="145"/>
      <c r="E98" s="145"/>
      <c r="F98" s="145"/>
      <c r="G98" s="145"/>
      <c r="H98" s="172"/>
      <c r="I98" s="173"/>
      <c r="J98" s="173"/>
      <c r="K98" s="174"/>
      <c r="M98" s="1"/>
    </row>
    <row r="99" spans="2:13" ht="17.100000000000001" customHeight="1" x14ac:dyDescent="0.3">
      <c r="B99" s="131">
        <v>424</v>
      </c>
      <c r="C99" s="127" t="s">
        <v>50</v>
      </c>
      <c r="D99" s="127"/>
      <c r="E99" s="127"/>
      <c r="F99" s="127"/>
      <c r="G99" s="127"/>
      <c r="H99" s="175"/>
      <c r="I99" s="176"/>
      <c r="J99" s="177"/>
      <c r="K99" s="98"/>
      <c r="M99" s="1"/>
    </row>
    <row r="100" spans="2:13" ht="17.100000000000001" customHeight="1" x14ac:dyDescent="0.3">
      <c r="B100" s="157">
        <v>4241</v>
      </c>
      <c r="C100" s="158" t="s">
        <v>51</v>
      </c>
      <c r="D100" s="59"/>
      <c r="E100" s="59"/>
      <c r="F100" s="59"/>
      <c r="G100" s="59"/>
      <c r="H100" s="178"/>
      <c r="I100" s="161">
        <f>SUM(I101:I104)</f>
        <v>17500</v>
      </c>
      <c r="J100" s="161">
        <f>SUM(J101:J104)</f>
        <v>17661.41</v>
      </c>
      <c r="K100" s="161">
        <f>J100/I100*100</f>
        <v>100.92234285714285</v>
      </c>
      <c r="M100" s="1"/>
    </row>
    <row r="101" spans="2:13" ht="17.100000000000001" customHeight="1" x14ac:dyDescent="0.3">
      <c r="B101" s="22">
        <v>424111</v>
      </c>
      <c r="C101" s="44" t="s">
        <v>52</v>
      </c>
      <c r="D101" s="23"/>
      <c r="E101" s="23"/>
      <c r="F101" s="23"/>
      <c r="G101" s="23"/>
      <c r="H101" s="23"/>
      <c r="I101" s="136">
        <v>13000</v>
      </c>
      <c r="J101" s="46">
        <v>12716.96</v>
      </c>
      <c r="K101" s="26">
        <f t="shared" ref="K101:K112" si="6">J101/I101*100</f>
        <v>97.822769230769225</v>
      </c>
      <c r="M101" s="1"/>
    </row>
    <row r="102" spans="2:13" ht="17.100000000000001" customHeight="1" x14ac:dyDescent="0.3">
      <c r="B102" s="22">
        <v>42412</v>
      </c>
      <c r="C102" s="44" t="s">
        <v>53</v>
      </c>
      <c r="D102" s="23"/>
      <c r="E102" s="23"/>
      <c r="F102" s="23"/>
      <c r="G102" s="23"/>
      <c r="H102" s="24"/>
      <c r="I102" s="64">
        <v>2000</v>
      </c>
      <c r="J102" s="179">
        <v>1608.22</v>
      </c>
      <c r="K102" s="26">
        <f t="shared" si="6"/>
        <v>80.411000000000001</v>
      </c>
      <c r="M102" s="1"/>
    </row>
    <row r="103" spans="2:13" ht="17.100000000000001" customHeight="1" x14ac:dyDescent="0.3">
      <c r="B103" s="22">
        <v>42414</v>
      </c>
      <c r="C103" s="44" t="s">
        <v>54</v>
      </c>
      <c r="D103" s="23"/>
      <c r="E103" s="23"/>
      <c r="F103" s="23"/>
      <c r="G103" s="23"/>
      <c r="H103" s="24"/>
      <c r="I103" s="64">
        <v>1500</v>
      </c>
      <c r="J103" s="41">
        <v>2002.46</v>
      </c>
      <c r="K103" s="26">
        <f t="shared" si="6"/>
        <v>133.49733333333333</v>
      </c>
      <c r="M103" s="1"/>
    </row>
    <row r="104" spans="2:13" ht="17.100000000000001" customHeight="1" x14ac:dyDescent="0.3">
      <c r="B104" s="22">
        <v>42419</v>
      </c>
      <c r="C104" s="44" t="s">
        <v>55</v>
      </c>
      <c r="D104" s="23"/>
      <c r="E104" s="23"/>
      <c r="F104" s="23"/>
      <c r="G104" s="23"/>
      <c r="H104" s="24"/>
      <c r="I104" s="64">
        <v>1000</v>
      </c>
      <c r="J104" s="41">
        <v>1333.77</v>
      </c>
      <c r="K104" s="26">
        <f t="shared" si="6"/>
        <v>133.37699999999998</v>
      </c>
      <c r="M104" s="1"/>
    </row>
    <row r="105" spans="2:13" ht="17.100000000000001" customHeight="1" x14ac:dyDescent="0.3">
      <c r="B105" s="33"/>
      <c r="C105" s="4"/>
      <c r="D105" s="4"/>
      <c r="E105" s="4"/>
      <c r="F105" s="4"/>
      <c r="G105" s="4"/>
      <c r="H105" s="4"/>
      <c r="I105" s="64"/>
      <c r="J105" s="41"/>
      <c r="K105" s="26"/>
      <c r="M105" s="1"/>
    </row>
    <row r="106" spans="2:13" ht="17.100000000000001" customHeight="1" x14ac:dyDescent="0.3">
      <c r="B106" s="38">
        <v>4243</v>
      </c>
      <c r="C106" s="162" t="s">
        <v>56</v>
      </c>
      <c r="D106" s="23"/>
      <c r="E106" s="23"/>
      <c r="F106" s="23"/>
      <c r="G106" s="23"/>
      <c r="H106" s="24"/>
      <c r="I106" s="161">
        <f>SUM(I107:I111)</f>
        <v>19100</v>
      </c>
      <c r="J106" s="161">
        <f>SUM(J107:J111)</f>
        <v>18819.309999999998</v>
      </c>
      <c r="K106" s="43">
        <f t="shared" si="6"/>
        <v>98.530418848167528</v>
      </c>
      <c r="M106" s="1"/>
    </row>
    <row r="107" spans="2:13" ht="17.100000000000001" customHeight="1" x14ac:dyDescent="0.3">
      <c r="B107" s="22">
        <v>42431</v>
      </c>
      <c r="C107" s="44" t="s">
        <v>57</v>
      </c>
      <c r="D107" s="23"/>
      <c r="E107" s="23"/>
      <c r="F107" s="23"/>
      <c r="G107" s="23"/>
      <c r="H107" s="24"/>
      <c r="I107" s="64">
        <v>8000</v>
      </c>
      <c r="J107" s="41">
        <v>9529.66</v>
      </c>
      <c r="K107" s="26">
        <f t="shared" si="6"/>
        <v>119.12075</v>
      </c>
      <c r="M107" s="1"/>
    </row>
    <row r="108" spans="2:13" ht="17.100000000000001" customHeight="1" x14ac:dyDescent="0.3">
      <c r="B108" s="22">
        <v>42432</v>
      </c>
      <c r="C108" s="44" t="s">
        <v>58</v>
      </c>
      <c r="D108" s="23"/>
      <c r="E108" s="23"/>
      <c r="F108" s="23"/>
      <c r="G108" s="23"/>
      <c r="H108" s="24"/>
      <c r="I108" s="25">
        <v>8000</v>
      </c>
      <c r="J108" s="46">
        <v>6533.32</v>
      </c>
      <c r="K108" s="26">
        <f t="shared" si="6"/>
        <v>81.666499999999999</v>
      </c>
      <c r="M108" s="1"/>
    </row>
    <row r="109" spans="2:13" ht="17.100000000000001" customHeight="1" x14ac:dyDescent="0.3">
      <c r="B109" s="38"/>
      <c r="C109" s="162" t="s">
        <v>59</v>
      </c>
      <c r="D109" s="39"/>
      <c r="E109" s="39"/>
      <c r="F109" s="39"/>
      <c r="G109" s="39"/>
      <c r="H109" s="62"/>
      <c r="I109" s="61"/>
      <c r="J109" s="41"/>
      <c r="K109" s="26"/>
      <c r="M109" s="1"/>
    </row>
    <row r="110" spans="2:13" ht="17.100000000000001" customHeight="1" x14ac:dyDescent="0.3">
      <c r="B110" s="22">
        <v>424411</v>
      </c>
      <c r="C110" s="44" t="s">
        <v>59</v>
      </c>
      <c r="D110" s="23"/>
      <c r="E110" s="23"/>
      <c r="F110" s="23"/>
      <c r="G110" s="23"/>
      <c r="H110" s="23"/>
      <c r="I110" s="64">
        <v>1600</v>
      </c>
      <c r="J110" s="41">
        <v>1403.32</v>
      </c>
      <c r="K110" s="26">
        <f t="shared" si="6"/>
        <v>87.707499999999996</v>
      </c>
      <c r="M110" s="1"/>
    </row>
    <row r="111" spans="2:13" ht="17.100000000000001" customHeight="1" x14ac:dyDescent="0.3">
      <c r="B111" s="22">
        <v>424413</v>
      </c>
      <c r="C111" s="44" t="s">
        <v>60</v>
      </c>
      <c r="D111" s="23"/>
      <c r="E111" s="23"/>
      <c r="F111" s="23"/>
      <c r="G111" s="23"/>
      <c r="H111" s="24"/>
      <c r="I111" s="64">
        <v>1500</v>
      </c>
      <c r="J111" s="41">
        <v>1353.01</v>
      </c>
      <c r="K111" s="26">
        <f t="shared" si="6"/>
        <v>90.200666666666663</v>
      </c>
      <c r="M111" s="1"/>
    </row>
    <row r="112" spans="2:13" ht="17.100000000000001" customHeight="1" thickBot="1" x14ac:dyDescent="0.35">
      <c r="B112" s="180"/>
      <c r="C112" s="181" t="s">
        <v>191</v>
      </c>
      <c r="D112" s="181"/>
      <c r="E112" s="181"/>
      <c r="F112" s="181"/>
      <c r="G112" s="181"/>
      <c r="H112" s="181"/>
      <c r="I112" s="182">
        <f>I100+I106</f>
        <v>36600</v>
      </c>
      <c r="J112" s="182">
        <f>J100+J106</f>
        <v>36480.720000000001</v>
      </c>
      <c r="K112" s="183">
        <f t="shared" si="6"/>
        <v>99.674098360655734</v>
      </c>
      <c r="M112" s="1"/>
    </row>
    <row r="113" spans="2:13" ht="17.100000000000001" customHeight="1" thickTop="1" thickBot="1" x14ac:dyDescent="0.35">
      <c r="B113" s="184"/>
      <c r="C113" s="52"/>
      <c r="D113" s="4"/>
      <c r="E113" s="4"/>
      <c r="F113" s="4"/>
      <c r="G113" s="4"/>
      <c r="H113" s="52"/>
      <c r="I113" s="185"/>
      <c r="J113" s="185"/>
      <c r="K113" s="186"/>
      <c r="M113" s="1"/>
    </row>
    <row r="114" spans="2:13" ht="17.100000000000001" customHeight="1" x14ac:dyDescent="0.3">
      <c r="B114" s="187">
        <v>4251</v>
      </c>
      <c r="C114" s="188" t="s">
        <v>61</v>
      </c>
      <c r="D114" s="189"/>
      <c r="E114" s="190"/>
      <c r="F114" s="190"/>
      <c r="G114" s="190"/>
      <c r="H114" s="191"/>
      <c r="I114" s="192"/>
      <c r="J114" s="192"/>
      <c r="K114" s="193"/>
      <c r="M114" s="1"/>
    </row>
    <row r="115" spans="2:13" ht="17.100000000000001" customHeight="1" x14ac:dyDescent="0.3">
      <c r="B115" s="157">
        <v>4251</v>
      </c>
      <c r="C115" s="158" t="s">
        <v>62</v>
      </c>
      <c r="D115" s="59"/>
      <c r="E115" s="59"/>
      <c r="F115" s="59"/>
      <c r="G115" s="59"/>
      <c r="H115" s="178"/>
      <c r="I115" s="63">
        <v>20000</v>
      </c>
      <c r="J115" s="63">
        <f>SUM(J116:J120)</f>
        <v>21649.32</v>
      </c>
      <c r="K115" s="26">
        <f t="shared" ref="K115:K120" si="7">J115/I115*100</f>
        <v>108.24659999999999</v>
      </c>
      <c r="M115" s="1"/>
    </row>
    <row r="116" spans="2:13" ht="17.100000000000001" customHeight="1" x14ac:dyDescent="0.3">
      <c r="B116" s="22">
        <v>425112</v>
      </c>
      <c r="C116" s="44" t="s">
        <v>63</v>
      </c>
      <c r="D116" s="23"/>
      <c r="E116" s="23"/>
      <c r="G116" s="23"/>
      <c r="H116" s="23"/>
      <c r="I116" s="25">
        <v>5000</v>
      </c>
      <c r="J116" s="46">
        <v>5114.45</v>
      </c>
      <c r="K116" s="26">
        <f t="shared" si="7"/>
        <v>102.28899999999999</v>
      </c>
      <c r="M116" s="1"/>
    </row>
    <row r="117" spans="2:13" ht="17.100000000000001" customHeight="1" x14ac:dyDescent="0.3">
      <c r="B117" s="138">
        <v>425111</v>
      </c>
      <c r="C117" s="44" t="s">
        <v>127</v>
      </c>
      <c r="D117" s="23"/>
      <c r="E117" s="23"/>
      <c r="F117" s="23"/>
      <c r="G117" s="23"/>
      <c r="H117" s="24"/>
      <c r="I117" s="64">
        <v>6500</v>
      </c>
      <c r="J117" s="41">
        <v>7373.56</v>
      </c>
      <c r="K117" s="26">
        <f t="shared" si="7"/>
        <v>113.43938461538463</v>
      </c>
      <c r="M117" s="1"/>
    </row>
    <row r="118" spans="2:13" ht="17.100000000000001" customHeight="1" x14ac:dyDescent="0.3">
      <c r="B118" s="95">
        <v>425131</v>
      </c>
      <c r="C118" s="44" t="s">
        <v>64</v>
      </c>
      <c r="D118" s="23"/>
      <c r="E118" s="23"/>
      <c r="F118" s="23"/>
      <c r="G118" s="23"/>
      <c r="H118" s="23"/>
      <c r="I118" s="25">
        <v>7000</v>
      </c>
      <c r="J118" s="46">
        <v>7763.71</v>
      </c>
      <c r="K118" s="26">
        <f t="shared" si="7"/>
        <v>110.91014285714287</v>
      </c>
      <c r="M118" s="1"/>
    </row>
    <row r="119" spans="2:13" ht="17.100000000000001" customHeight="1" x14ac:dyDescent="0.3">
      <c r="B119" s="22">
        <v>425141</v>
      </c>
      <c r="C119" s="44" t="s">
        <v>65</v>
      </c>
      <c r="D119" s="23"/>
      <c r="E119" s="23"/>
      <c r="F119" s="23"/>
      <c r="G119" s="23"/>
      <c r="H119" s="23"/>
      <c r="I119" s="64">
        <v>500</v>
      </c>
      <c r="J119" s="41">
        <v>135.1</v>
      </c>
      <c r="K119" s="26">
        <f t="shared" si="7"/>
        <v>27.02</v>
      </c>
      <c r="M119" s="1"/>
    </row>
    <row r="120" spans="2:13" ht="17.100000000000001" customHeight="1" x14ac:dyDescent="0.3">
      <c r="B120" s="22">
        <v>425142</v>
      </c>
      <c r="C120" s="44" t="s">
        <v>170</v>
      </c>
      <c r="D120" s="23"/>
      <c r="E120" s="23"/>
      <c r="F120" s="23"/>
      <c r="G120" s="23"/>
      <c r="H120" s="23"/>
      <c r="I120" s="25">
        <v>1000</v>
      </c>
      <c r="J120" s="46">
        <v>1262.5</v>
      </c>
      <c r="K120" s="26">
        <f t="shared" si="7"/>
        <v>126.25</v>
      </c>
      <c r="M120" s="1"/>
    </row>
    <row r="121" spans="2:13" ht="17.100000000000001" customHeight="1" x14ac:dyDescent="0.3">
      <c r="B121" s="194"/>
      <c r="I121" s="195"/>
      <c r="J121" s="195"/>
      <c r="K121" s="26"/>
      <c r="M121" s="1"/>
    </row>
    <row r="122" spans="2:13" ht="17.100000000000001" customHeight="1" x14ac:dyDescent="0.3">
      <c r="B122" s="38">
        <v>4252</v>
      </c>
      <c r="C122" s="162" t="s">
        <v>66</v>
      </c>
      <c r="D122" s="39"/>
      <c r="E122" s="39"/>
      <c r="F122" s="39"/>
      <c r="G122" s="39"/>
      <c r="H122" s="62"/>
      <c r="I122" s="63">
        <f>SUM(I123:I126)</f>
        <v>34150</v>
      </c>
      <c r="J122" s="63">
        <f>SUM(J123:J126)</f>
        <v>33472.9</v>
      </c>
      <c r="K122" s="43">
        <f t="shared" ref="K122:K126" si="8">J122/I122*100</f>
        <v>98.017276720351404</v>
      </c>
      <c r="M122" s="1"/>
    </row>
    <row r="123" spans="2:13" ht="17.100000000000001" customHeight="1" x14ac:dyDescent="0.3">
      <c r="B123" s="22">
        <v>425221</v>
      </c>
      <c r="C123" s="44" t="s">
        <v>171</v>
      </c>
      <c r="D123" s="23"/>
      <c r="E123" s="23"/>
      <c r="F123" s="23"/>
      <c r="G123" s="23"/>
      <c r="H123" s="24"/>
      <c r="I123" s="25">
        <v>23000</v>
      </c>
      <c r="J123" s="46">
        <v>25493.79</v>
      </c>
      <c r="K123" s="26">
        <f t="shared" si="8"/>
        <v>110.84256521739131</v>
      </c>
      <c r="M123" s="1"/>
    </row>
    <row r="124" spans="2:13" ht="17.100000000000001" customHeight="1" x14ac:dyDescent="0.3">
      <c r="B124" s="22">
        <v>425222</v>
      </c>
      <c r="C124" s="44" t="s">
        <v>67</v>
      </c>
      <c r="D124" s="23"/>
      <c r="E124" s="23"/>
      <c r="F124" s="23"/>
      <c r="G124" s="23"/>
      <c r="H124" s="24"/>
      <c r="I124" s="25">
        <v>3000</v>
      </c>
      <c r="J124" s="46">
        <v>3645.26</v>
      </c>
      <c r="K124" s="196">
        <f t="shared" si="8"/>
        <v>121.50866666666667</v>
      </c>
      <c r="L124" s="14"/>
      <c r="M124" s="1"/>
    </row>
    <row r="125" spans="2:13" ht="17.100000000000001" customHeight="1" x14ac:dyDescent="0.3">
      <c r="B125" s="22">
        <v>425223</v>
      </c>
      <c r="C125" s="44" t="s">
        <v>68</v>
      </c>
      <c r="D125" s="23"/>
      <c r="E125" s="23"/>
      <c r="F125" s="23"/>
      <c r="G125" s="23"/>
      <c r="I125" s="25">
        <v>150</v>
      </c>
      <c r="J125" s="46">
        <v>0</v>
      </c>
      <c r="K125" s="26">
        <f t="shared" si="8"/>
        <v>0</v>
      </c>
      <c r="M125" s="1"/>
    </row>
    <row r="126" spans="2:13" ht="17.100000000000001" customHeight="1" x14ac:dyDescent="0.3">
      <c r="B126" s="22">
        <v>42529</v>
      </c>
      <c r="C126" s="44" t="s">
        <v>69</v>
      </c>
      <c r="D126" s="23"/>
      <c r="E126" s="23"/>
      <c r="F126" s="23"/>
      <c r="G126" s="23"/>
      <c r="H126" s="24"/>
      <c r="I126" s="25">
        <v>8000</v>
      </c>
      <c r="J126" s="46">
        <v>4333.8500000000004</v>
      </c>
      <c r="K126" s="196">
        <f t="shared" si="8"/>
        <v>54.173124999999999</v>
      </c>
      <c r="L126" s="14"/>
      <c r="M126" s="1"/>
    </row>
    <row r="127" spans="2:13" ht="17.100000000000001" customHeight="1" x14ac:dyDescent="0.3">
      <c r="B127" s="33"/>
      <c r="C127" s="4"/>
      <c r="D127" s="4"/>
      <c r="E127" s="4"/>
      <c r="F127" s="4"/>
      <c r="G127" s="4"/>
      <c r="H127" s="4"/>
      <c r="I127" s="61"/>
      <c r="J127" s="47"/>
      <c r="K127" s="26"/>
      <c r="M127" s="1"/>
    </row>
    <row r="128" spans="2:13" ht="17.100000000000001" customHeight="1" x14ac:dyDescent="0.3">
      <c r="B128" s="38">
        <v>4253</v>
      </c>
      <c r="C128" s="162" t="s">
        <v>70</v>
      </c>
      <c r="D128" s="23"/>
      <c r="E128" s="23"/>
      <c r="F128" s="23"/>
      <c r="G128" s="23"/>
      <c r="H128" s="24"/>
      <c r="I128" s="63">
        <f>SUM(I129:I133)</f>
        <v>22700</v>
      </c>
      <c r="J128" s="63">
        <f>SUM(J129:J133)</f>
        <v>22664.75</v>
      </c>
      <c r="K128" s="43">
        <f t="shared" ref="K128:K130" si="9">J128/I128*100</f>
        <v>99.844713656387668</v>
      </c>
      <c r="M128" s="1"/>
    </row>
    <row r="129" spans="2:13" ht="17.100000000000001" customHeight="1" x14ac:dyDescent="0.3">
      <c r="B129" s="22">
        <v>42531</v>
      </c>
      <c r="C129" s="44" t="s">
        <v>71</v>
      </c>
      <c r="D129" s="23"/>
      <c r="E129" s="23"/>
      <c r="F129" s="23"/>
      <c r="G129" s="23"/>
      <c r="H129" s="24"/>
      <c r="I129" s="195"/>
      <c r="J129" s="197"/>
      <c r="K129" s="25"/>
      <c r="M129" s="1"/>
    </row>
    <row r="130" spans="2:13" ht="17.100000000000001" customHeight="1" x14ac:dyDescent="0.3">
      <c r="B130" s="22">
        <v>42532</v>
      </c>
      <c r="C130" s="44" t="s">
        <v>72</v>
      </c>
      <c r="D130" s="23"/>
      <c r="E130" s="23"/>
      <c r="F130" s="23"/>
      <c r="G130" s="23"/>
      <c r="H130" s="24"/>
      <c r="I130" s="195">
        <v>700</v>
      </c>
      <c r="J130" s="195">
        <v>96.75</v>
      </c>
      <c r="K130" s="25">
        <f t="shared" si="9"/>
        <v>13.821428571428571</v>
      </c>
      <c r="M130" s="1"/>
    </row>
    <row r="131" spans="2:13" ht="17.100000000000001" customHeight="1" x14ac:dyDescent="0.3">
      <c r="B131" s="22">
        <v>42533</v>
      </c>
      <c r="C131" s="44" t="s">
        <v>73</v>
      </c>
      <c r="D131" s="23"/>
      <c r="E131" s="23"/>
      <c r="F131" s="23"/>
      <c r="G131" s="23"/>
      <c r="H131" s="24"/>
      <c r="I131" s="195"/>
      <c r="J131" s="197"/>
      <c r="K131" s="25"/>
      <c r="M131" s="1"/>
    </row>
    <row r="132" spans="2:13" ht="17.100000000000001" customHeight="1" x14ac:dyDescent="0.3">
      <c r="B132" s="22">
        <v>42534</v>
      </c>
      <c r="C132" s="44" t="s">
        <v>74</v>
      </c>
      <c r="D132" s="23"/>
      <c r="E132" s="23"/>
      <c r="F132" s="23"/>
      <c r="G132" s="23"/>
      <c r="H132" s="24"/>
      <c r="I132" s="195">
        <v>6000</v>
      </c>
      <c r="J132" s="197">
        <v>5345</v>
      </c>
      <c r="K132" s="26">
        <f t="shared" ref="K132:K133" si="10">J132/I132*100</f>
        <v>89.083333333333343</v>
      </c>
      <c r="M132" s="1"/>
    </row>
    <row r="133" spans="2:13" ht="17.100000000000001" customHeight="1" thickBot="1" x14ac:dyDescent="0.35">
      <c r="B133" s="22">
        <v>42539</v>
      </c>
      <c r="C133" s="44" t="s">
        <v>75</v>
      </c>
      <c r="D133" s="23"/>
      <c r="E133" s="23"/>
      <c r="F133" s="23"/>
      <c r="G133" s="23"/>
      <c r="H133" s="24"/>
      <c r="I133" s="195">
        <v>16000</v>
      </c>
      <c r="J133" s="197">
        <v>17223</v>
      </c>
      <c r="K133" s="26">
        <f t="shared" si="10"/>
        <v>107.64375</v>
      </c>
      <c r="M133" s="1"/>
    </row>
    <row r="134" spans="2:13" ht="17.100000000000001" customHeight="1" x14ac:dyDescent="0.3">
      <c r="B134" s="107"/>
      <c r="C134" s="60"/>
      <c r="D134" s="60"/>
      <c r="E134" s="60"/>
      <c r="F134" s="60"/>
      <c r="G134" s="60"/>
      <c r="H134" s="60"/>
      <c r="I134" s="198"/>
      <c r="J134" s="199"/>
      <c r="K134" s="26"/>
      <c r="L134" s="2"/>
      <c r="M134" s="200"/>
    </row>
    <row r="135" spans="2:13" ht="17.100000000000001" customHeight="1" x14ac:dyDescent="0.3">
      <c r="B135" s="38">
        <v>4254</v>
      </c>
      <c r="C135" s="162" t="s">
        <v>76</v>
      </c>
      <c r="D135" s="23"/>
      <c r="E135" s="23"/>
      <c r="F135" s="23"/>
      <c r="G135" s="23"/>
      <c r="H135" s="24"/>
      <c r="I135" s="161">
        <f>SUM(I136:I142)</f>
        <v>42910</v>
      </c>
      <c r="J135" s="161">
        <f>SUM(J136:J142)</f>
        <v>39918.630000000005</v>
      </c>
      <c r="K135" s="43">
        <f t="shared" ref="K135:K137" si="11">J135/I135*100</f>
        <v>93.028734560708472</v>
      </c>
      <c r="L135" s="6"/>
    </row>
    <row r="136" spans="2:13" ht="17.100000000000001" customHeight="1" x14ac:dyDescent="0.3">
      <c r="B136" s="22">
        <v>42542</v>
      </c>
      <c r="C136" s="44" t="s">
        <v>77</v>
      </c>
      <c r="D136" s="23"/>
      <c r="E136" s="23"/>
      <c r="F136" s="23"/>
      <c r="G136" s="23"/>
      <c r="H136" s="24"/>
      <c r="I136" s="64">
        <v>1000</v>
      </c>
      <c r="J136" s="64">
        <v>828.65</v>
      </c>
      <c r="K136" s="26">
        <f t="shared" si="11"/>
        <v>82.864999999999995</v>
      </c>
      <c r="L136" s="6"/>
    </row>
    <row r="137" spans="2:13" ht="17.100000000000001" customHeight="1" x14ac:dyDescent="0.3">
      <c r="B137" s="22">
        <v>42543</v>
      </c>
      <c r="C137" s="44" t="s">
        <v>78</v>
      </c>
      <c r="D137" s="23"/>
      <c r="E137" s="23"/>
      <c r="F137" s="23"/>
      <c r="G137" s="23"/>
      <c r="H137" s="24"/>
      <c r="I137" s="64">
        <v>400</v>
      </c>
      <c r="J137" s="64"/>
      <c r="K137" s="26">
        <f t="shared" si="11"/>
        <v>0</v>
      </c>
      <c r="L137" s="6"/>
    </row>
    <row r="138" spans="2:13" ht="17.100000000000001" customHeight="1" x14ac:dyDescent="0.3">
      <c r="B138" s="22">
        <v>42544</v>
      </c>
      <c r="C138" s="44" t="s">
        <v>79</v>
      </c>
      <c r="D138" s="23"/>
      <c r="E138" s="23"/>
      <c r="F138" s="23"/>
      <c r="G138" s="23"/>
      <c r="H138" s="24"/>
      <c r="I138" s="64"/>
      <c r="J138" s="64"/>
      <c r="K138" s="26"/>
      <c r="L138" s="201"/>
    </row>
    <row r="139" spans="2:13" ht="17.100000000000001" customHeight="1" x14ac:dyDescent="0.3">
      <c r="B139" s="22">
        <v>42545</v>
      </c>
      <c r="C139" s="44" t="s">
        <v>80</v>
      </c>
      <c r="D139" s="23"/>
      <c r="E139" s="23"/>
      <c r="F139" s="23"/>
      <c r="G139" s="23"/>
      <c r="H139" s="24"/>
      <c r="I139" s="25">
        <v>20000</v>
      </c>
      <c r="J139" s="25">
        <v>19908.48</v>
      </c>
      <c r="K139" s="26">
        <f t="shared" ref="K139" si="12">J139/I139*100</f>
        <v>99.542400000000001</v>
      </c>
      <c r="L139" s="202"/>
    </row>
    <row r="140" spans="2:13" ht="17.100000000000001" customHeight="1" x14ac:dyDescent="0.3">
      <c r="B140" s="22">
        <v>42546</v>
      </c>
      <c r="C140" s="44" t="s">
        <v>81</v>
      </c>
      <c r="D140" s="23"/>
      <c r="E140" s="23"/>
      <c r="F140" s="23"/>
      <c r="G140" s="23"/>
      <c r="H140" s="24"/>
      <c r="I140" s="64">
        <v>0</v>
      </c>
      <c r="J140" s="64"/>
      <c r="K140" s="26"/>
      <c r="L140" s="201"/>
    </row>
    <row r="141" spans="2:13" ht="17.100000000000001" customHeight="1" x14ac:dyDescent="0.3">
      <c r="B141" s="22">
        <v>42547</v>
      </c>
      <c r="C141" s="44" t="s">
        <v>82</v>
      </c>
      <c r="D141" s="23"/>
      <c r="E141" s="23"/>
      <c r="F141" s="23"/>
      <c r="G141" s="23"/>
      <c r="H141" s="24"/>
      <c r="I141" s="25">
        <v>270</v>
      </c>
      <c r="J141" s="25">
        <v>254.88</v>
      </c>
      <c r="K141" s="26">
        <f t="shared" ref="K141:K142" si="13">J141/I141*100</f>
        <v>94.399999999999991</v>
      </c>
      <c r="L141" s="202"/>
    </row>
    <row r="142" spans="2:13" ht="17.100000000000001" customHeight="1" thickBot="1" x14ac:dyDescent="0.35">
      <c r="B142" s="203">
        <v>425491</v>
      </c>
      <c r="C142" s="204" t="s">
        <v>83</v>
      </c>
      <c r="D142" s="205"/>
      <c r="E142" s="205"/>
      <c r="F142" s="205"/>
      <c r="G142" s="205"/>
      <c r="H142" s="205"/>
      <c r="I142" s="206">
        <v>21240</v>
      </c>
      <c r="J142" s="206">
        <v>18926.62</v>
      </c>
      <c r="K142" s="115">
        <f t="shared" si="13"/>
        <v>89.10838041431262</v>
      </c>
      <c r="L142" s="201"/>
    </row>
    <row r="143" spans="2:13" ht="17.100000000000001" customHeight="1" x14ac:dyDescent="0.3">
      <c r="B143" s="7"/>
      <c r="I143" s="207"/>
      <c r="J143" s="207"/>
      <c r="K143" s="208"/>
      <c r="L143" s="2"/>
    </row>
    <row r="144" spans="2:13" ht="17.100000000000001" customHeight="1" thickBot="1" x14ac:dyDescent="0.35">
      <c r="B144" s="7"/>
      <c r="I144" s="207"/>
      <c r="J144" s="207"/>
      <c r="K144" s="207"/>
      <c r="L144" s="2"/>
    </row>
    <row r="145" spans="2:12" ht="17.100000000000001" customHeight="1" thickBot="1" x14ac:dyDescent="0.35">
      <c r="B145" s="209" t="s">
        <v>0</v>
      </c>
      <c r="C145" s="210"/>
      <c r="D145" s="211"/>
      <c r="E145" s="211" t="s">
        <v>1</v>
      </c>
      <c r="F145" s="211"/>
      <c r="G145" s="211"/>
      <c r="H145" s="212"/>
      <c r="I145" s="213" t="s">
        <v>182</v>
      </c>
      <c r="J145" s="214" t="s">
        <v>132</v>
      </c>
      <c r="K145" s="215" t="s">
        <v>133</v>
      </c>
      <c r="L145" s="6"/>
    </row>
    <row r="146" spans="2:12" ht="17.100000000000001" customHeight="1" x14ac:dyDescent="0.3">
      <c r="B146" s="157">
        <v>4255</v>
      </c>
      <c r="C146" s="158" t="s">
        <v>84</v>
      </c>
      <c r="D146" s="59"/>
      <c r="E146" s="59"/>
      <c r="F146" s="59"/>
      <c r="G146" s="59"/>
      <c r="H146" s="178"/>
      <c r="I146" s="63">
        <f>SUM(I147)</f>
        <v>2000</v>
      </c>
      <c r="J146" s="37">
        <f>SUM(J147)</f>
        <v>2568.89</v>
      </c>
      <c r="K146" s="63">
        <f t="shared" ref="K146:K147" si="14">J146/I146*100</f>
        <v>128.44449999999998</v>
      </c>
      <c r="L146" s="6"/>
    </row>
    <row r="147" spans="2:12" ht="17.100000000000001" customHeight="1" x14ac:dyDescent="0.3">
      <c r="B147" s="22">
        <v>42559</v>
      </c>
      <c r="C147" s="44" t="s">
        <v>175</v>
      </c>
      <c r="D147" s="23"/>
      <c r="E147" s="23"/>
      <c r="F147" s="23"/>
      <c r="G147" s="23"/>
      <c r="H147" s="24"/>
      <c r="I147" s="106">
        <v>2000</v>
      </c>
      <c r="J147" s="42">
        <v>2568.89</v>
      </c>
      <c r="K147" s="25">
        <f t="shared" si="14"/>
        <v>128.44449999999998</v>
      </c>
      <c r="L147" s="6"/>
    </row>
    <row r="148" spans="2:12" ht="17.100000000000001" customHeight="1" x14ac:dyDescent="0.3">
      <c r="B148" s="33"/>
      <c r="C148" s="4"/>
      <c r="D148" s="4"/>
      <c r="E148" s="4"/>
      <c r="F148" s="4"/>
      <c r="G148" s="4"/>
      <c r="H148" s="4"/>
      <c r="I148" s="61"/>
      <c r="J148" s="48"/>
      <c r="K148" s="25"/>
      <c r="L148" s="6"/>
    </row>
    <row r="149" spans="2:12" ht="17.100000000000001" customHeight="1" x14ac:dyDescent="0.3">
      <c r="B149" s="38">
        <v>4257</v>
      </c>
      <c r="C149" s="162" t="s">
        <v>85</v>
      </c>
      <c r="D149" s="23"/>
      <c r="E149" s="23"/>
      <c r="F149" s="23"/>
      <c r="G149" s="23"/>
      <c r="H149" s="24"/>
      <c r="I149" s="161">
        <f>SUM(I151:I162)</f>
        <v>76100</v>
      </c>
      <c r="J149" s="43">
        <f>SUM(J151:J162)</f>
        <v>75986.090000000011</v>
      </c>
      <c r="K149" s="43">
        <f t="shared" ref="K149" si="15">J149/I149*100</f>
        <v>99.850315374507232</v>
      </c>
      <c r="L149" s="2"/>
    </row>
    <row r="150" spans="2:12" ht="17.100000000000001" customHeight="1" x14ac:dyDescent="0.3">
      <c r="B150" s="105"/>
      <c r="C150" s="44"/>
      <c r="D150" s="23"/>
      <c r="E150" s="23"/>
      <c r="F150" s="23"/>
      <c r="G150" s="23"/>
      <c r="H150" s="24"/>
      <c r="I150" s="161"/>
      <c r="J150" s="43"/>
      <c r="K150" s="26"/>
      <c r="L150" s="2"/>
    </row>
    <row r="151" spans="2:12" ht="17.100000000000001" customHeight="1" x14ac:dyDescent="0.3">
      <c r="B151" s="105">
        <v>425713</v>
      </c>
      <c r="C151" s="44" t="s">
        <v>143</v>
      </c>
      <c r="D151" s="23"/>
      <c r="E151" s="23"/>
      <c r="F151" s="23"/>
      <c r="G151" s="23"/>
      <c r="H151" s="24"/>
      <c r="I151" s="64">
        <v>28000</v>
      </c>
      <c r="J151" s="216">
        <v>28972.17</v>
      </c>
      <c r="K151" s="217">
        <f t="shared" ref="K151:K162" si="16">J151/I151*100</f>
        <v>103.47203571428571</v>
      </c>
      <c r="L151" s="201"/>
    </row>
    <row r="152" spans="2:12" ht="17.100000000000001" customHeight="1" x14ac:dyDescent="0.3">
      <c r="B152" s="105">
        <v>425731</v>
      </c>
      <c r="C152" s="44" t="s">
        <v>86</v>
      </c>
      <c r="D152" s="23"/>
      <c r="E152" s="23"/>
      <c r="F152" s="23"/>
      <c r="G152" s="23"/>
      <c r="H152" s="23"/>
      <c r="I152" s="106">
        <v>13000</v>
      </c>
      <c r="J152" s="216">
        <v>16381.31</v>
      </c>
      <c r="K152" s="217">
        <f t="shared" si="16"/>
        <v>126.01007692307692</v>
      </c>
      <c r="L152" s="201"/>
    </row>
    <row r="153" spans="2:12" ht="17.100000000000001" customHeight="1" x14ac:dyDescent="0.3">
      <c r="B153" s="105">
        <v>425732</v>
      </c>
      <c r="C153" s="44" t="s">
        <v>87</v>
      </c>
      <c r="D153" s="23"/>
      <c r="E153" s="23"/>
      <c r="F153" s="23"/>
      <c r="G153" s="23"/>
      <c r="H153" s="23"/>
      <c r="I153" s="64">
        <v>2300</v>
      </c>
      <c r="J153" s="216">
        <v>1743.49</v>
      </c>
      <c r="K153" s="217">
        <f t="shared" si="16"/>
        <v>75.803913043478261</v>
      </c>
      <c r="L153" s="6"/>
    </row>
    <row r="154" spans="2:12" ht="17.100000000000001" customHeight="1" x14ac:dyDescent="0.3">
      <c r="B154" s="22">
        <v>42574</v>
      </c>
      <c r="C154" s="44" t="s">
        <v>149</v>
      </c>
      <c r="D154" s="23"/>
      <c r="E154" s="23"/>
      <c r="F154" s="23"/>
      <c r="G154" s="23"/>
      <c r="H154" s="24"/>
      <c r="I154" s="64">
        <v>8000</v>
      </c>
      <c r="J154" s="216">
        <v>7366.08</v>
      </c>
      <c r="K154" s="217">
        <f t="shared" si="16"/>
        <v>92.076000000000008</v>
      </c>
      <c r="L154" s="218"/>
    </row>
    <row r="155" spans="2:12" ht="17.100000000000001" customHeight="1" x14ac:dyDescent="0.3">
      <c r="B155" s="105">
        <v>42575</v>
      </c>
      <c r="C155" s="44" t="s">
        <v>147</v>
      </c>
      <c r="D155" s="23"/>
      <c r="E155" s="23"/>
      <c r="F155" s="23"/>
      <c r="G155" s="23"/>
      <c r="I155" s="64">
        <v>3500</v>
      </c>
      <c r="J155" s="216">
        <v>3437.5</v>
      </c>
      <c r="K155" s="217">
        <f t="shared" si="16"/>
        <v>98.214285714285708</v>
      </c>
      <c r="L155" s="219"/>
    </row>
    <row r="156" spans="2:12" ht="17.100000000000001" customHeight="1" x14ac:dyDescent="0.3">
      <c r="B156" s="105"/>
      <c r="C156" s="44"/>
      <c r="D156" s="23"/>
      <c r="E156" s="23"/>
      <c r="F156" s="23"/>
      <c r="G156" s="23"/>
      <c r="H156" s="24"/>
      <c r="I156" s="64"/>
      <c r="J156" s="42"/>
      <c r="K156" s="26"/>
      <c r="L156" s="219"/>
    </row>
    <row r="157" spans="2:12" ht="17.100000000000001" customHeight="1" x14ac:dyDescent="0.3">
      <c r="B157" s="105">
        <v>425772</v>
      </c>
      <c r="C157" s="44" t="s">
        <v>88</v>
      </c>
      <c r="D157" s="23"/>
      <c r="E157" s="23"/>
      <c r="F157" s="23"/>
      <c r="G157" s="23"/>
      <c r="H157" s="23"/>
      <c r="I157" s="64">
        <v>1300</v>
      </c>
      <c r="J157" s="42">
        <v>1557.8</v>
      </c>
      <c r="K157" s="26">
        <f t="shared" si="16"/>
        <v>119.83076923076923</v>
      </c>
      <c r="L157" s="220"/>
    </row>
    <row r="158" spans="2:12" ht="17.100000000000001" customHeight="1" x14ac:dyDescent="0.3">
      <c r="B158" s="105"/>
      <c r="C158" s="44"/>
      <c r="D158" s="23"/>
      <c r="E158" s="23"/>
      <c r="F158" s="23"/>
      <c r="G158" s="23"/>
      <c r="H158" s="23"/>
      <c r="I158" s="64"/>
      <c r="J158" s="42"/>
      <c r="K158" s="26"/>
    </row>
    <row r="159" spans="2:12" ht="17.100000000000001" customHeight="1" x14ac:dyDescent="0.3">
      <c r="B159" s="105">
        <v>425793</v>
      </c>
      <c r="C159" s="44" t="s">
        <v>89</v>
      </c>
      <c r="D159" s="23"/>
      <c r="E159" s="23"/>
      <c r="F159" s="23"/>
      <c r="G159" s="23"/>
      <c r="H159" s="23"/>
      <c r="I159" s="64">
        <v>17000</v>
      </c>
      <c r="J159" s="42">
        <v>14835</v>
      </c>
      <c r="K159" s="26">
        <f t="shared" si="16"/>
        <v>87.264705882352942</v>
      </c>
    </row>
    <row r="160" spans="2:12" ht="17.100000000000001" customHeight="1" x14ac:dyDescent="0.3">
      <c r="B160" s="105">
        <v>425794</v>
      </c>
      <c r="C160" s="44" t="s">
        <v>90</v>
      </c>
      <c r="D160" s="23"/>
      <c r="E160" s="23"/>
      <c r="F160" s="23"/>
      <c r="G160" s="23"/>
      <c r="H160" s="23"/>
      <c r="I160" s="64">
        <v>1000</v>
      </c>
      <c r="J160" s="42">
        <v>892.74</v>
      </c>
      <c r="K160" s="26">
        <f t="shared" si="16"/>
        <v>89.274000000000001</v>
      </c>
    </row>
    <row r="161" spans="1:11" ht="17.100000000000001" customHeight="1" x14ac:dyDescent="0.3">
      <c r="B161" s="105">
        <v>42579</v>
      </c>
      <c r="C161" s="44" t="s">
        <v>91</v>
      </c>
      <c r="D161" s="23"/>
      <c r="E161" s="23"/>
      <c r="F161" s="23"/>
      <c r="G161" s="23"/>
      <c r="H161" s="24"/>
      <c r="I161" s="64">
        <v>1000</v>
      </c>
      <c r="J161" s="42">
        <v>800</v>
      </c>
      <c r="K161" s="26">
        <f t="shared" si="16"/>
        <v>80</v>
      </c>
    </row>
    <row r="162" spans="1:11" ht="17.100000000000001" customHeight="1" x14ac:dyDescent="0.3">
      <c r="B162" s="95">
        <v>425796</v>
      </c>
      <c r="C162" s="44" t="s">
        <v>136</v>
      </c>
      <c r="D162" s="39"/>
      <c r="E162" s="39"/>
      <c r="F162" s="39"/>
      <c r="G162" s="39"/>
      <c r="H162" s="39"/>
      <c r="I162" s="64">
        <v>1000</v>
      </c>
      <c r="J162" s="197"/>
      <c r="K162" s="26">
        <f t="shared" si="16"/>
        <v>0</v>
      </c>
    </row>
    <row r="163" spans="1:11" ht="17.100000000000001" customHeight="1" x14ac:dyDescent="0.3">
      <c r="B163" s="95"/>
      <c r="D163" s="4"/>
      <c r="E163" s="4"/>
      <c r="F163" s="4"/>
      <c r="G163" s="4"/>
      <c r="H163" s="39"/>
      <c r="I163" s="221"/>
      <c r="J163" s="222"/>
      <c r="K163" s="26"/>
    </row>
    <row r="164" spans="1:11" ht="17.100000000000001" customHeight="1" x14ac:dyDescent="0.3">
      <c r="B164" s="38">
        <v>4258</v>
      </c>
      <c r="C164" s="162" t="s">
        <v>92</v>
      </c>
      <c r="D164" s="23"/>
      <c r="E164" s="23"/>
      <c r="F164" s="23"/>
      <c r="G164" s="23"/>
      <c r="H164" s="24"/>
      <c r="I164" s="161">
        <f>SUM(I165:I168)</f>
        <v>42100</v>
      </c>
      <c r="J164" s="43">
        <f>SUM(J165:J168)</f>
        <v>40024.880000000005</v>
      </c>
      <c r="K164" s="43">
        <f t="shared" ref="K164:K168" si="17">J164/I164*100</f>
        <v>95.070973871733983</v>
      </c>
    </row>
    <row r="165" spans="1:11" ht="17.100000000000001" customHeight="1" x14ac:dyDescent="0.3">
      <c r="B165" s="105">
        <v>425811</v>
      </c>
      <c r="C165" s="44" t="s">
        <v>172</v>
      </c>
      <c r="D165" s="23"/>
      <c r="E165" s="23"/>
      <c r="F165" s="23"/>
      <c r="G165" s="23"/>
      <c r="H165" s="24"/>
      <c r="I165" s="25">
        <v>23500</v>
      </c>
      <c r="J165" s="26">
        <v>23812.720000000001</v>
      </c>
      <c r="K165" s="26">
        <f t="shared" si="17"/>
        <v>101.33072340425532</v>
      </c>
    </row>
    <row r="166" spans="1:11" ht="17.100000000000001" customHeight="1" x14ac:dyDescent="0.3">
      <c r="B166" s="105">
        <v>425812</v>
      </c>
      <c r="C166" s="44" t="s">
        <v>173</v>
      </c>
      <c r="D166" s="23"/>
      <c r="E166" s="23"/>
      <c r="F166" s="23"/>
      <c r="G166" s="23"/>
      <c r="I166" s="25">
        <v>6500</v>
      </c>
      <c r="J166" s="197">
        <v>6602.22</v>
      </c>
      <c r="K166" s="26">
        <f t="shared" si="17"/>
        <v>101.57261538461539</v>
      </c>
    </row>
    <row r="167" spans="1:11" ht="17.100000000000001" customHeight="1" x14ac:dyDescent="0.3">
      <c r="B167" s="22">
        <v>425814</v>
      </c>
      <c r="C167" s="44" t="s">
        <v>158</v>
      </c>
      <c r="D167" s="23"/>
      <c r="E167" s="23"/>
      <c r="F167" s="23"/>
      <c r="G167" s="23"/>
      <c r="H167" s="24"/>
      <c r="I167" s="64">
        <v>8500</v>
      </c>
      <c r="J167" s="42">
        <v>5527.54</v>
      </c>
      <c r="K167" s="26">
        <f t="shared" si="17"/>
        <v>65.029882352941172</v>
      </c>
    </row>
    <row r="168" spans="1:11" ht="17.100000000000001" customHeight="1" x14ac:dyDescent="0.3">
      <c r="A168" s="223"/>
      <c r="B168" s="224">
        <v>42589</v>
      </c>
      <c r="C168" s="59" t="s">
        <v>93</v>
      </c>
      <c r="D168" s="59"/>
      <c r="E168" s="59"/>
      <c r="F168" s="59"/>
      <c r="G168" s="59"/>
      <c r="H168" s="59"/>
      <c r="I168" s="225">
        <v>3600</v>
      </c>
      <c r="J168" s="99">
        <v>4082.4</v>
      </c>
      <c r="K168" s="98">
        <f t="shared" si="17"/>
        <v>113.4</v>
      </c>
    </row>
    <row r="169" spans="1:11" ht="17.100000000000001" customHeight="1" x14ac:dyDescent="0.3">
      <c r="A169" s="223"/>
      <c r="B169" s="226"/>
      <c r="C169" s="227"/>
      <c r="D169" s="227"/>
      <c r="E169" s="227"/>
      <c r="F169" s="227"/>
      <c r="G169" s="227"/>
      <c r="H169" s="227"/>
      <c r="I169" s="228"/>
      <c r="J169" s="228"/>
      <c r="K169" s="229"/>
    </row>
    <row r="170" spans="1:11" ht="17.100000000000001" customHeight="1" x14ac:dyDescent="0.3">
      <c r="A170" s="223"/>
      <c r="B170" s="230"/>
      <c r="C170" s="162" t="s">
        <v>94</v>
      </c>
      <c r="D170" s="23"/>
      <c r="E170" s="23"/>
      <c r="F170" s="23"/>
      <c r="G170" s="23"/>
      <c r="H170" s="24"/>
      <c r="I170" s="161">
        <f>SUM(I171:I182)</f>
        <v>134601.06</v>
      </c>
      <c r="J170" s="43">
        <f>SUM(J171:J182)</f>
        <v>131047.70999999999</v>
      </c>
      <c r="K170" s="161">
        <f t="shared" ref="K170:K181" si="18">J170/I170*100</f>
        <v>97.360087654584589</v>
      </c>
    </row>
    <row r="171" spans="1:11" ht="17.100000000000001" customHeight="1" x14ac:dyDescent="0.3">
      <c r="B171" s="22">
        <v>42591</v>
      </c>
      <c r="C171" s="44" t="s">
        <v>128</v>
      </c>
      <c r="D171" s="23"/>
      <c r="E171" s="23"/>
      <c r="F171" s="23"/>
      <c r="G171" s="23"/>
      <c r="H171" s="23"/>
      <c r="I171" s="64">
        <v>13000</v>
      </c>
      <c r="J171" s="42">
        <v>14735.76</v>
      </c>
      <c r="K171" s="98">
        <f t="shared" si="18"/>
        <v>113.352</v>
      </c>
    </row>
    <row r="172" spans="1:11" ht="17.100000000000001" customHeight="1" x14ac:dyDescent="0.3">
      <c r="B172" s="105">
        <v>425911</v>
      </c>
      <c r="C172" s="44" t="s">
        <v>95</v>
      </c>
      <c r="D172" s="23"/>
      <c r="E172" s="23"/>
      <c r="F172" s="23"/>
      <c r="G172" s="23"/>
      <c r="H172" s="23"/>
      <c r="I172" s="64">
        <v>2700</v>
      </c>
      <c r="J172" s="42">
        <v>2293.04</v>
      </c>
      <c r="K172" s="26">
        <f t="shared" si="18"/>
        <v>84.927407407407401</v>
      </c>
    </row>
    <row r="173" spans="1:11" ht="17.100000000000001" customHeight="1" x14ac:dyDescent="0.3">
      <c r="B173" s="105">
        <v>425912</v>
      </c>
      <c r="C173" s="44" t="s">
        <v>96</v>
      </c>
      <c r="D173" s="23"/>
      <c r="E173" s="23"/>
      <c r="F173" s="23"/>
      <c r="G173" s="23"/>
      <c r="H173" s="23"/>
      <c r="I173" s="64">
        <v>3000</v>
      </c>
      <c r="J173" s="42">
        <v>2786.81</v>
      </c>
      <c r="K173" s="26">
        <f t="shared" si="18"/>
        <v>92.893666666666661</v>
      </c>
    </row>
    <row r="174" spans="1:11" ht="17.100000000000001" customHeight="1" x14ac:dyDescent="0.3">
      <c r="B174" s="105">
        <v>425913</v>
      </c>
      <c r="C174" s="44" t="s">
        <v>142</v>
      </c>
      <c r="D174" s="23"/>
      <c r="E174" s="23"/>
      <c r="F174" s="59"/>
      <c r="G174" s="23"/>
      <c r="H174" s="23"/>
      <c r="I174" s="64">
        <v>3500</v>
      </c>
      <c r="J174" s="42">
        <v>3181.31</v>
      </c>
      <c r="K174" s="26">
        <f t="shared" si="18"/>
        <v>90.894571428571425</v>
      </c>
    </row>
    <row r="175" spans="1:11" ht="17.100000000000001" customHeight="1" x14ac:dyDescent="0.3">
      <c r="B175" s="105">
        <v>425914</v>
      </c>
      <c r="C175" s="44" t="s">
        <v>97</v>
      </c>
      <c r="D175" s="23"/>
      <c r="E175" s="23"/>
      <c r="G175" s="23"/>
      <c r="H175" s="23"/>
      <c r="I175" s="64">
        <v>1300</v>
      </c>
      <c r="J175" s="42">
        <v>0</v>
      </c>
      <c r="K175" s="26">
        <f t="shared" si="18"/>
        <v>0</v>
      </c>
    </row>
    <row r="176" spans="1:11" ht="17.100000000000001" customHeight="1" x14ac:dyDescent="0.3">
      <c r="B176" s="105">
        <v>425915</v>
      </c>
      <c r="C176" s="44" t="s">
        <v>98</v>
      </c>
      <c r="D176" s="23"/>
      <c r="E176" s="23"/>
      <c r="F176" s="23"/>
      <c r="G176" s="23"/>
      <c r="H176" s="24"/>
      <c r="I176" s="106">
        <v>4000</v>
      </c>
      <c r="J176" s="42">
        <v>3350</v>
      </c>
      <c r="K176" s="26">
        <f t="shared" si="18"/>
        <v>83.75</v>
      </c>
    </row>
    <row r="177" spans="1:11" ht="17.100000000000001" customHeight="1" x14ac:dyDescent="0.3">
      <c r="B177" s="22">
        <v>425921</v>
      </c>
      <c r="C177" s="44" t="s">
        <v>137</v>
      </c>
      <c r="D177" s="23"/>
      <c r="E177" s="23"/>
      <c r="F177" s="23"/>
      <c r="G177" s="23"/>
      <c r="H177" s="24"/>
      <c r="I177" s="64">
        <v>70000</v>
      </c>
      <c r="J177" s="114">
        <v>67511.23</v>
      </c>
      <c r="K177" s="26">
        <f t="shared" si="18"/>
        <v>96.44461428571428</v>
      </c>
    </row>
    <row r="178" spans="1:11" ht="17.100000000000001" customHeight="1" x14ac:dyDescent="0.3">
      <c r="B178" s="22">
        <v>425992</v>
      </c>
      <c r="C178" s="44" t="s">
        <v>138</v>
      </c>
      <c r="D178" s="23"/>
      <c r="E178" s="23"/>
      <c r="F178" s="23"/>
      <c r="G178" s="23"/>
      <c r="H178" s="24"/>
      <c r="I178" s="231">
        <v>10500</v>
      </c>
      <c r="J178" s="42">
        <v>10500</v>
      </c>
      <c r="K178" s="26">
        <f t="shared" si="18"/>
        <v>100</v>
      </c>
    </row>
    <row r="179" spans="1:11" ht="17.100000000000001" customHeight="1" x14ac:dyDescent="0.3">
      <c r="B179" s="22">
        <v>425993</v>
      </c>
      <c r="C179" s="111" t="s">
        <v>130</v>
      </c>
      <c r="D179" s="111"/>
      <c r="E179" s="111"/>
      <c r="F179" s="111"/>
      <c r="G179" s="111"/>
      <c r="H179" s="111"/>
      <c r="I179" s="113">
        <v>2200</v>
      </c>
      <c r="J179" s="114">
        <v>2171.94</v>
      </c>
      <c r="K179" s="26">
        <f t="shared" si="18"/>
        <v>98.724545454545449</v>
      </c>
    </row>
    <row r="180" spans="1:11" ht="17.100000000000001" customHeight="1" x14ac:dyDescent="0.3">
      <c r="B180" s="138">
        <v>425994</v>
      </c>
      <c r="C180" s="111" t="s">
        <v>135</v>
      </c>
      <c r="D180" s="111"/>
      <c r="E180" s="111"/>
      <c r="F180" s="111"/>
      <c r="G180" s="111"/>
      <c r="H180" s="111"/>
      <c r="I180" s="113">
        <v>23001.06</v>
      </c>
      <c r="J180" s="114">
        <v>23001.06</v>
      </c>
      <c r="K180" s="26">
        <f t="shared" si="18"/>
        <v>100</v>
      </c>
    </row>
    <row r="181" spans="1:11" ht="17.100000000000001" customHeight="1" x14ac:dyDescent="0.3">
      <c r="B181" s="138">
        <v>425997</v>
      </c>
      <c r="C181" s="111" t="s">
        <v>159</v>
      </c>
      <c r="D181" s="111"/>
      <c r="E181" s="111"/>
      <c r="F181" s="111"/>
      <c r="G181" s="111"/>
      <c r="H181" s="111"/>
      <c r="I181" s="113">
        <v>1400</v>
      </c>
      <c r="J181" s="114">
        <v>1516.56</v>
      </c>
      <c r="K181" s="26">
        <f t="shared" si="18"/>
        <v>108.3257142857143</v>
      </c>
    </row>
    <row r="182" spans="1:11" ht="17.100000000000001" customHeight="1" x14ac:dyDescent="0.3">
      <c r="B182" s="138"/>
      <c r="C182" s="111"/>
      <c r="D182" s="111"/>
      <c r="E182" s="111"/>
      <c r="F182" s="111"/>
      <c r="G182" s="111"/>
      <c r="H182" s="111"/>
      <c r="I182" s="113"/>
      <c r="J182" s="114"/>
      <c r="K182" s="26"/>
    </row>
    <row r="183" spans="1:11" ht="17.100000000000001" customHeight="1" thickBot="1" x14ac:dyDescent="0.35">
      <c r="B183" s="232"/>
      <c r="C183" s="181" t="s">
        <v>185</v>
      </c>
      <c r="D183" s="181"/>
      <c r="E183" s="181"/>
      <c r="F183" s="181"/>
      <c r="G183" s="181"/>
      <c r="H183" s="181"/>
      <c r="I183" s="182">
        <f>SUM(I115+I122+I128+I135+I146+I149+I164+I170)</f>
        <v>374561.06</v>
      </c>
      <c r="J183" s="183">
        <f>SUM(J115+J122+J128+J135+J146+J149+J164+J170)</f>
        <v>367333.17000000004</v>
      </c>
      <c r="K183" s="233">
        <f>J183/I183*100</f>
        <v>98.070303944569162</v>
      </c>
    </row>
    <row r="184" spans="1:11" ht="17.100000000000001" customHeight="1" thickTop="1" thickBot="1" x14ac:dyDescent="0.35">
      <c r="B184" s="234"/>
      <c r="C184" s="235"/>
      <c r="D184" s="236"/>
      <c r="E184" s="236"/>
      <c r="F184" s="236"/>
      <c r="G184" s="236"/>
      <c r="H184" s="236"/>
      <c r="I184" s="236"/>
      <c r="J184" s="237"/>
      <c r="K184" s="238"/>
    </row>
    <row r="185" spans="1:11" ht="17.100000000000001" customHeight="1" thickBot="1" x14ac:dyDescent="0.35">
      <c r="A185" s="223"/>
      <c r="B185" s="239">
        <v>429</v>
      </c>
      <c r="C185" s="240" t="s">
        <v>99</v>
      </c>
      <c r="D185" s="127"/>
      <c r="E185" s="127"/>
      <c r="F185" s="127"/>
      <c r="G185" s="127"/>
      <c r="H185" s="127"/>
      <c r="I185" s="63"/>
      <c r="J185" s="241"/>
      <c r="K185" s="242"/>
    </row>
    <row r="186" spans="1:11" ht="17.100000000000001" customHeight="1" x14ac:dyDescent="0.3">
      <c r="B186" s="243">
        <v>42914</v>
      </c>
      <c r="C186" s="158" t="s">
        <v>163</v>
      </c>
      <c r="D186" s="59"/>
      <c r="E186" s="59"/>
      <c r="F186" s="59"/>
      <c r="G186" s="59"/>
      <c r="H186" s="178"/>
      <c r="I186" s="161">
        <f>SUM(I187:I188)</f>
        <v>240000</v>
      </c>
      <c r="J186" s="161">
        <f>SUM(J187:J188)</f>
        <v>216425.66</v>
      </c>
      <c r="K186" s="43">
        <f>J186/I186*100</f>
        <v>90.177358333333331</v>
      </c>
    </row>
    <row r="187" spans="1:11" ht="17.100000000000001" customHeight="1" x14ac:dyDescent="0.3">
      <c r="B187" s="157">
        <v>4291</v>
      </c>
      <c r="C187" s="44" t="s">
        <v>131</v>
      </c>
      <c r="D187" s="23"/>
      <c r="E187" s="23"/>
      <c r="F187" s="23"/>
      <c r="G187" s="23"/>
      <c r="H187" s="24"/>
      <c r="I187" s="25">
        <v>240000</v>
      </c>
      <c r="J187" s="26">
        <v>216425.66</v>
      </c>
      <c r="K187" s="26">
        <f>J187/I187*100</f>
        <v>90.177358333333331</v>
      </c>
    </row>
    <row r="188" spans="1:11" ht="17.100000000000001" customHeight="1" x14ac:dyDescent="0.3">
      <c r="B188" s="22">
        <v>4292</v>
      </c>
      <c r="C188" s="4"/>
      <c r="D188" s="4"/>
      <c r="E188" s="4"/>
      <c r="I188" s="244"/>
      <c r="J188" s="42"/>
      <c r="K188" s="26"/>
    </row>
    <row r="189" spans="1:11" ht="17.100000000000001" customHeight="1" x14ac:dyDescent="0.3">
      <c r="B189" s="245"/>
      <c r="C189" s="162" t="s">
        <v>100</v>
      </c>
      <c r="D189" s="23"/>
      <c r="E189" s="23"/>
      <c r="F189" s="23"/>
      <c r="G189" s="23"/>
      <c r="H189" s="24"/>
      <c r="I189" s="161">
        <f>SUM(I190:I192)</f>
        <v>64000</v>
      </c>
      <c r="J189" s="43">
        <f>SUM(J190:J192)</f>
        <v>59690.119999999995</v>
      </c>
      <c r="K189" s="161">
        <f>J189/I189*100</f>
        <v>93.265812499999996</v>
      </c>
    </row>
    <row r="190" spans="1:11" ht="17.100000000000001" customHeight="1" x14ac:dyDescent="0.3">
      <c r="B190" s="22">
        <v>429211</v>
      </c>
      <c r="C190" s="44" t="s">
        <v>101</v>
      </c>
      <c r="D190" s="23"/>
      <c r="E190" s="23"/>
      <c r="F190" s="23"/>
      <c r="G190" s="23"/>
      <c r="H190" s="24"/>
      <c r="I190" s="64">
        <v>30000</v>
      </c>
      <c r="J190" s="42">
        <v>27450.89</v>
      </c>
      <c r="K190" s="25">
        <f>J190/I190*100</f>
        <v>91.502966666666666</v>
      </c>
    </row>
    <row r="191" spans="1:11" ht="17.100000000000001" customHeight="1" x14ac:dyDescent="0.3">
      <c r="B191" s="22">
        <v>429211</v>
      </c>
      <c r="C191" s="44" t="s">
        <v>134</v>
      </c>
      <c r="D191" s="23"/>
      <c r="E191" s="23"/>
      <c r="F191" s="23"/>
      <c r="G191" s="23"/>
      <c r="H191" s="24"/>
      <c r="I191" s="195">
        <v>0</v>
      </c>
      <c r="J191" s="197">
        <v>0</v>
      </c>
      <c r="K191" s="25">
        <v>0</v>
      </c>
    </row>
    <row r="192" spans="1:11" ht="17.100000000000001" customHeight="1" x14ac:dyDescent="0.3">
      <c r="B192" s="22">
        <v>429213</v>
      </c>
      <c r="C192" s="44" t="s">
        <v>151</v>
      </c>
      <c r="D192" s="23"/>
      <c r="E192" s="23"/>
      <c r="F192" s="23"/>
      <c r="G192" s="23"/>
      <c r="H192" s="24"/>
      <c r="I192" s="20">
        <v>34000</v>
      </c>
      <c r="J192" s="246">
        <v>32239.23</v>
      </c>
      <c r="K192" s="25">
        <f>J192/I192*100</f>
        <v>94.821264705882342</v>
      </c>
    </row>
    <row r="193" spans="2:11" ht="17.100000000000001" customHeight="1" x14ac:dyDescent="0.3">
      <c r="B193" s="22"/>
      <c r="C193" s="44"/>
      <c r="D193" s="23"/>
      <c r="E193" s="23"/>
      <c r="F193" s="23"/>
      <c r="G193" s="23"/>
      <c r="H193" s="24"/>
      <c r="I193" s="223"/>
      <c r="J193" s="247"/>
      <c r="K193" s="25"/>
    </row>
    <row r="194" spans="2:11" ht="17.100000000000001" customHeight="1" x14ac:dyDescent="0.3">
      <c r="B194" s="22"/>
      <c r="C194" s="162" t="s">
        <v>102</v>
      </c>
      <c r="D194" s="23"/>
      <c r="E194" s="23"/>
      <c r="F194" s="23"/>
      <c r="G194" s="23"/>
      <c r="H194" s="24"/>
      <c r="I194" s="61">
        <f>SUM(I195:I200)</f>
        <v>8075.5300000000007</v>
      </c>
      <c r="J194" s="48">
        <f>SUM(J195:J200)</f>
        <v>8765.15</v>
      </c>
      <c r="K194" s="161">
        <f t="shared" ref="K194:K200" si="19">J194/I194*100</f>
        <v>108.53962526298582</v>
      </c>
    </row>
    <row r="195" spans="2:11" ht="17.100000000000001" customHeight="1" x14ac:dyDescent="0.3">
      <c r="B195" s="38">
        <v>4293</v>
      </c>
      <c r="C195" s="23" t="s">
        <v>103</v>
      </c>
      <c r="D195" s="23"/>
      <c r="E195" s="23"/>
      <c r="F195" s="23"/>
      <c r="G195" s="23"/>
      <c r="H195" s="23"/>
      <c r="I195" s="64">
        <v>1330</v>
      </c>
      <c r="J195" s="42"/>
      <c r="K195" s="25">
        <f t="shared" si="19"/>
        <v>0</v>
      </c>
    </row>
    <row r="196" spans="2:11" ht="17.100000000000001" customHeight="1" x14ac:dyDescent="0.3">
      <c r="B196" s="22">
        <v>429311</v>
      </c>
      <c r="C196" s="23" t="s">
        <v>104</v>
      </c>
      <c r="D196" s="23"/>
      <c r="E196" s="23"/>
      <c r="F196" s="23"/>
      <c r="G196" s="23"/>
      <c r="H196" s="23"/>
      <c r="I196" s="64">
        <v>80</v>
      </c>
      <c r="J196" s="42">
        <v>79.62</v>
      </c>
      <c r="K196" s="26">
        <f t="shared" si="19"/>
        <v>99.525000000000006</v>
      </c>
    </row>
    <row r="197" spans="2:11" ht="17.100000000000001" customHeight="1" x14ac:dyDescent="0.3">
      <c r="B197" s="22">
        <v>429312</v>
      </c>
      <c r="C197" s="59" t="s">
        <v>105</v>
      </c>
      <c r="D197" s="59"/>
      <c r="E197" s="59"/>
      <c r="F197" s="59"/>
      <c r="G197" s="59"/>
      <c r="H197" s="59"/>
      <c r="I197" s="225">
        <v>1037</v>
      </c>
      <c r="J197" s="99">
        <v>1037</v>
      </c>
      <c r="K197" s="26">
        <f t="shared" si="19"/>
        <v>100</v>
      </c>
    </row>
    <row r="198" spans="2:11" ht="17.100000000000001" customHeight="1" x14ac:dyDescent="0.3">
      <c r="B198" s="95">
        <v>429321</v>
      </c>
      <c r="C198" s="23" t="s">
        <v>106</v>
      </c>
      <c r="D198" s="23"/>
      <c r="E198" s="23"/>
      <c r="F198" s="23"/>
      <c r="G198" s="23"/>
      <c r="H198" s="23"/>
      <c r="I198" s="64">
        <v>3248.53</v>
      </c>
      <c r="J198" s="42">
        <v>3248.53</v>
      </c>
      <c r="K198" s="26">
        <f t="shared" si="19"/>
        <v>100</v>
      </c>
    </row>
    <row r="199" spans="2:11" ht="17.100000000000001" customHeight="1" x14ac:dyDescent="0.3">
      <c r="B199" s="22">
        <v>429322</v>
      </c>
      <c r="C199" s="44" t="s">
        <v>107</v>
      </c>
      <c r="D199" s="111"/>
      <c r="E199" s="111"/>
      <c r="F199" s="111"/>
      <c r="G199" s="111"/>
      <c r="H199" s="111"/>
      <c r="I199" s="231">
        <v>1380</v>
      </c>
      <c r="J199" s="42">
        <v>1380</v>
      </c>
      <c r="K199" s="26">
        <f t="shared" si="19"/>
        <v>100</v>
      </c>
    </row>
    <row r="200" spans="2:11" ht="17.100000000000001" customHeight="1" x14ac:dyDescent="0.3">
      <c r="B200" s="22">
        <v>42942</v>
      </c>
      <c r="C200" s="44" t="s">
        <v>108</v>
      </c>
      <c r="D200" s="23"/>
      <c r="E200" s="23"/>
      <c r="F200" s="23"/>
      <c r="G200" s="23"/>
      <c r="H200" s="45"/>
      <c r="I200" s="42">
        <v>1000</v>
      </c>
      <c r="J200" s="114">
        <v>3020</v>
      </c>
      <c r="K200" s="26">
        <f t="shared" si="19"/>
        <v>302</v>
      </c>
    </row>
    <row r="201" spans="2:11" ht="17.100000000000001" customHeight="1" x14ac:dyDescent="0.3">
      <c r="B201" s="22"/>
      <c r="C201" s="60"/>
      <c r="D201" s="60"/>
      <c r="E201" s="60"/>
      <c r="F201" s="60"/>
      <c r="G201" s="60"/>
      <c r="H201" s="248"/>
      <c r="I201" s="249"/>
      <c r="J201" s="42"/>
      <c r="K201" s="26"/>
    </row>
    <row r="202" spans="2:11" ht="17.100000000000001" customHeight="1" thickBot="1" x14ac:dyDescent="0.35">
      <c r="B202" s="250"/>
      <c r="C202" s="181" t="s">
        <v>186</v>
      </c>
      <c r="D202" s="181"/>
      <c r="E202" s="181"/>
      <c r="F202" s="181"/>
      <c r="G202" s="181"/>
      <c r="H202" s="181"/>
      <c r="I202" s="182">
        <f>SUM(I189+I194+I186)</f>
        <v>312075.53000000003</v>
      </c>
      <c r="J202" s="183">
        <f>SUM(J186+J189+J194)</f>
        <v>284880.93000000005</v>
      </c>
      <c r="K202" s="251">
        <f>J202/I202*100</f>
        <v>91.285891591692575</v>
      </c>
    </row>
    <row r="203" spans="2:11" ht="17.100000000000001" customHeight="1" thickTop="1" thickBot="1" x14ac:dyDescent="0.35">
      <c r="B203" s="252">
        <v>42</v>
      </c>
      <c r="C203" s="253" t="s">
        <v>187</v>
      </c>
      <c r="D203" s="181"/>
      <c r="E203" s="181"/>
      <c r="F203" s="181"/>
      <c r="G203" s="181"/>
      <c r="H203" s="254"/>
      <c r="I203" s="182">
        <f>SUM(I66+I97+I112+I183+I202)</f>
        <v>920828.3</v>
      </c>
      <c r="J203" s="183">
        <f>SUM(J66+J97+J112+J183+J202)</f>
        <v>894319.47000000009</v>
      </c>
      <c r="K203" s="255">
        <f>J203/I203*100</f>
        <v>97.121197295956264</v>
      </c>
    </row>
    <row r="204" spans="2:11" ht="17.100000000000001" customHeight="1" thickTop="1" thickBot="1" x14ac:dyDescent="0.35">
      <c r="B204" s="256"/>
      <c r="C204" s="257"/>
      <c r="D204" s="258"/>
      <c r="E204" s="258"/>
      <c r="F204" s="258"/>
      <c r="G204" s="258"/>
      <c r="H204" s="4"/>
      <c r="J204" s="21"/>
      <c r="K204" s="259"/>
    </row>
    <row r="205" spans="2:11" ht="17.100000000000001" customHeight="1" thickTop="1" x14ac:dyDescent="0.3">
      <c r="B205" s="260">
        <v>43</v>
      </c>
      <c r="C205" s="261" t="s">
        <v>144</v>
      </c>
      <c r="D205" s="262"/>
      <c r="E205" s="262"/>
      <c r="F205" s="262"/>
      <c r="G205" s="262"/>
      <c r="H205" s="263"/>
      <c r="I205" s="264">
        <v>40000</v>
      </c>
      <c r="J205" s="264">
        <v>29864.38</v>
      </c>
      <c r="K205" s="233">
        <f>J205/I205*100</f>
        <v>74.66095</v>
      </c>
    </row>
    <row r="206" spans="2:11" ht="17.100000000000001" customHeight="1" x14ac:dyDescent="0.3">
      <c r="B206" s="265"/>
      <c r="C206" s="60"/>
      <c r="D206" s="60"/>
      <c r="E206" s="60"/>
      <c r="F206" s="60"/>
      <c r="G206" s="60"/>
      <c r="H206" s="60"/>
      <c r="I206" s="176"/>
      <c r="J206" s="221"/>
      <c r="K206" s="26"/>
    </row>
    <row r="207" spans="2:11" ht="17.100000000000001" customHeight="1" x14ac:dyDescent="0.3">
      <c r="B207" s="157"/>
      <c r="C207" s="127" t="s">
        <v>109</v>
      </c>
      <c r="D207" s="127"/>
      <c r="E207" s="127"/>
      <c r="F207" s="127"/>
      <c r="G207" s="127"/>
      <c r="H207" s="127"/>
      <c r="I207" s="161">
        <f>SUM(I208:I212)</f>
        <v>8600</v>
      </c>
      <c r="J207" s="161">
        <f>SUM(J208:J212)</f>
        <v>8804.51</v>
      </c>
      <c r="K207" s="43">
        <f>J207/I207*100</f>
        <v>102.37802325581396</v>
      </c>
    </row>
    <row r="208" spans="2:11" ht="17.100000000000001" customHeight="1" x14ac:dyDescent="0.3">
      <c r="B208" s="131">
        <v>44</v>
      </c>
      <c r="C208" s="103" t="s">
        <v>110</v>
      </c>
      <c r="D208" s="103"/>
      <c r="E208" s="103"/>
      <c r="F208" s="103"/>
      <c r="G208" s="103"/>
      <c r="H208" s="103"/>
      <c r="I208" s="25">
        <v>0</v>
      </c>
      <c r="J208" s="266">
        <v>0</v>
      </c>
      <c r="K208" s="26">
        <v>0</v>
      </c>
    </row>
    <row r="209" spans="2:11" ht="17.100000000000001" customHeight="1" x14ac:dyDescent="0.3">
      <c r="B209" s="102">
        <v>443</v>
      </c>
      <c r="C209" s="158" t="s">
        <v>111</v>
      </c>
      <c r="D209" s="59"/>
      <c r="E209" s="59"/>
      <c r="F209" s="59"/>
      <c r="G209" s="59"/>
      <c r="H209" s="178"/>
      <c r="I209" s="64">
        <v>0</v>
      </c>
      <c r="J209" s="114">
        <v>0</v>
      </c>
      <c r="K209" s="26">
        <v>0</v>
      </c>
    </row>
    <row r="210" spans="2:11" ht="17.100000000000001" customHeight="1" x14ac:dyDescent="0.3">
      <c r="B210" s="157">
        <v>4431</v>
      </c>
      <c r="C210" s="44"/>
      <c r="D210" s="23"/>
      <c r="F210" s="23"/>
      <c r="G210" s="23"/>
      <c r="H210" s="23"/>
      <c r="I210" s="6"/>
      <c r="J210" s="267"/>
      <c r="K210" s="26"/>
    </row>
    <row r="211" spans="2:11" ht="17.100000000000001" customHeight="1" x14ac:dyDescent="0.3">
      <c r="B211" s="105">
        <v>44311</v>
      </c>
      <c r="C211" s="44" t="s">
        <v>112</v>
      </c>
      <c r="D211" s="23"/>
      <c r="E211" s="23"/>
      <c r="F211" s="23"/>
      <c r="G211" s="23"/>
      <c r="H211" s="23"/>
      <c r="I211" s="25">
        <v>8600</v>
      </c>
      <c r="J211" s="114">
        <v>8804.51</v>
      </c>
      <c r="K211" s="26">
        <f>J211/I211*100</f>
        <v>102.37802325581396</v>
      </c>
    </row>
    <row r="212" spans="2:11" ht="17.100000000000001" customHeight="1" thickBot="1" x14ac:dyDescent="0.35">
      <c r="B212" s="109">
        <v>443121</v>
      </c>
      <c r="C212" s="205" t="s">
        <v>113</v>
      </c>
      <c r="D212" s="110"/>
      <c r="E212" s="205"/>
      <c r="F212" s="111"/>
      <c r="G212" s="268"/>
      <c r="H212" s="268"/>
      <c r="I212" s="269">
        <v>0</v>
      </c>
      <c r="J212" s="269">
        <v>0</v>
      </c>
      <c r="K212" s="270">
        <v>0</v>
      </c>
    </row>
    <row r="213" spans="2:11" ht="17.100000000000001" customHeight="1" thickBot="1" x14ac:dyDescent="0.35">
      <c r="B213" s="116">
        <v>44</v>
      </c>
      <c r="C213" s="271" t="s">
        <v>188</v>
      </c>
      <c r="D213" s="272"/>
      <c r="E213" s="273"/>
      <c r="F213" s="272"/>
      <c r="G213" s="181"/>
      <c r="H213" s="254"/>
      <c r="I213" s="274">
        <f>SUM(I209:I212)</f>
        <v>8600</v>
      </c>
      <c r="J213" s="182">
        <f>SUM(J209:J212)</f>
        <v>8804.51</v>
      </c>
      <c r="K213" s="183">
        <f>J213/I213*100</f>
        <v>102.37802325581396</v>
      </c>
    </row>
    <row r="214" spans="2:11" ht="17.100000000000001" customHeight="1" x14ac:dyDescent="0.3">
      <c r="B214" s="275"/>
      <c r="C214" s="141"/>
      <c r="D214" s="141"/>
      <c r="E214" s="141"/>
      <c r="F214" s="141"/>
      <c r="G214" s="141"/>
      <c r="H214" s="141"/>
      <c r="I214" s="142"/>
      <c r="J214" s="142"/>
      <c r="K214" s="142"/>
    </row>
    <row r="215" spans="2:11" ht="17.100000000000001" customHeight="1" thickBot="1" x14ac:dyDescent="0.35">
      <c r="B215" s="275"/>
      <c r="C215" s="141"/>
      <c r="D215" s="141"/>
      <c r="E215" s="141"/>
      <c r="F215" s="141"/>
      <c r="G215" s="141"/>
      <c r="H215" s="141"/>
      <c r="I215" s="142"/>
      <c r="J215" s="142"/>
      <c r="K215" s="142"/>
    </row>
    <row r="216" spans="2:11" ht="17.100000000000001" customHeight="1" thickBot="1" x14ac:dyDescent="0.35">
      <c r="B216" s="276">
        <v>45</v>
      </c>
      <c r="C216" s="277" t="s">
        <v>114</v>
      </c>
      <c r="D216" s="277"/>
      <c r="E216" s="277"/>
      <c r="F216" s="277"/>
      <c r="G216" s="277"/>
      <c r="H216" s="278"/>
      <c r="I216" s="279"/>
      <c r="J216" s="280"/>
      <c r="K216" s="281"/>
    </row>
    <row r="217" spans="2:11" ht="17.100000000000001" customHeight="1" x14ac:dyDescent="0.3">
      <c r="B217" s="282"/>
      <c r="C217" s="127" t="s">
        <v>115</v>
      </c>
      <c r="D217" s="127"/>
      <c r="E217" s="127"/>
      <c r="F217" s="127"/>
      <c r="G217" s="127"/>
      <c r="H217" s="127"/>
      <c r="I217" s="176"/>
      <c r="J217" s="176"/>
      <c r="K217" s="98"/>
    </row>
    <row r="218" spans="2:11" ht="17.100000000000001" customHeight="1" x14ac:dyDescent="0.3">
      <c r="B218" s="283">
        <v>45115</v>
      </c>
      <c r="C218" s="284" t="s">
        <v>116</v>
      </c>
      <c r="D218" s="127"/>
      <c r="E218" s="127"/>
      <c r="F218" s="127"/>
      <c r="G218" s="127"/>
      <c r="H218" s="127"/>
      <c r="I218" s="266">
        <v>26540</v>
      </c>
      <c r="J218" s="266">
        <v>26540</v>
      </c>
      <c r="K218" s="26">
        <f t="shared" ref="K218:K225" si="20">J218/I218*100</f>
        <v>100</v>
      </c>
    </row>
    <row r="219" spans="2:11" ht="17.100000000000001" customHeight="1" x14ac:dyDescent="0.3">
      <c r="B219" s="283">
        <v>451116</v>
      </c>
      <c r="C219" s="284" t="s">
        <v>117</v>
      </c>
      <c r="D219" s="284"/>
      <c r="E219" s="284"/>
      <c r="F219" s="284"/>
      <c r="G219" s="284"/>
      <c r="H219" s="284"/>
      <c r="I219" s="266">
        <v>15000</v>
      </c>
      <c r="J219" s="266">
        <v>15000</v>
      </c>
      <c r="K219" s="26">
        <f t="shared" si="20"/>
        <v>100</v>
      </c>
    </row>
    <row r="220" spans="2:11" ht="17.100000000000001" customHeight="1" x14ac:dyDescent="0.3">
      <c r="B220" s="283">
        <v>451117</v>
      </c>
      <c r="C220" s="59" t="s">
        <v>154</v>
      </c>
      <c r="D220" s="59"/>
      <c r="E220" s="59"/>
      <c r="F220" s="59"/>
      <c r="G220" s="59"/>
      <c r="H220" s="59"/>
      <c r="I220" s="25">
        <v>4000</v>
      </c>
      <c r="J220" s="25">
        <v>4000</v>
      </c>
      <c r="K220" s="26">
        <f t="shared" si="20"/>
        <v>100</v>
      </c>
    </row>
    <row r="221" spans="2:11" ht="17.100000000000001" customHeight="1" x14ac:dyDescent="0.3">
      <c r="B221" s="283">
        <v>451118</v>
      </c>
      <c r="C221" s="23" t="s">
        <v>162</v>
      </c>
      <c r="D221" s="23"/>
      <c r="E221" s="23"/>
      <c r="F221" s="23"/>
      <c r="G221" s="23"/>
      <c r="H221" s="23"/>
      <c r="I221" s="285">
        <v>10000</v>
      </c>
      <c r="J221" s="285">
        <v>7500</v>
      </c>
      <c r="K221" s="26">
        <f t="shared" si="20"/>
        <v>75</v>
      </c>
    </row>
    <row r="222" spans="2:11" ht="17.100000000000001" customHeight="1" x14ac:dyDescent="0.3">
      <c r="B222" s="286">
        <v>451119</v>
      </c>
      <c r="C222" s="23" t="s">
        <v>148</v>
      </c>
      <c r="D222" s="23"/>
      <c r="E222" s="23"/>
      <c r="F222" s="23"/>
      <c r="G222" s="23"/>
      <c r="H222" s="23"/>
      <c r="I222" s="285">
        <v>28000</v>
      </c>
      <c r="J222" s="285">
        <v>25488</v>
      </c>
      <c r="K222" s="26">
        <f t="shared" si="20"/>
        <v>91.028571428571425</v>
      </c>
    </row>
    <row r="223" spans="2:11" ht="17.100000000000001" customHeight="1" x14ac:dyDescent="0.3">
      <c r="B223" s="286">
        <v>451120</v>
      </c>
      <c r="C223" s="1" t="s">
        <v>155</v>
      </c>
      <c r="D223" s="23"/>
      <c r="E223" s="23"/>
      <c r="F223" s="44"/>
      <c r="G223" s="23"/>
      <c r="H223" s="23"/>
      <c r="I223" s="285">
        <v>0</v>
      </c>
      <c r="J223" s="285">
        <v>0</v>
      </c>
      <c r="K223" s="26">
        <v>0</v>
      </c>
    </row>
    <row r="224" spans="2:11" ht="17.100000000000001" customHeight="1" x14ac:dyDescent="0.3">
      <c r="B224" s="58">
        <v>451121</v>
      </c>
      <c r="C224" s="44" t="s">
        <v>192</v>
      </c>
      <c r="D224" s="23"/>
      <c r="E224" s="23"/>
      <c r="F224" s="23"/>
      <c r="G224" s="23"/>
      <c r="H224" s="23"/>
      <c r="I224" s="64">
        <v>11000</v>
      </c>
      <c r="J224" s="64">
        <v>11000</v>
      </c>
      <c r="K224" s="26">
        <f t="shared" si="20"/>
        <v>100</v>
      </c>
    </row>
    <row r="225" spans="2:12" ht="17.100000000000001" customHeight="1" thickBot="1" x14ac:dyDescent="0.35">
      <c r="B225" s="287">
        <v>45</v>
      </c>
      <c r="C225" s="253" t="s">
        <v>189</v>
      </c>
      <c r="D225" s="181"/>
      <c r="E225" s="181"/>
      <c r="F225" s="181"/>
      <c r="G225" s="181"/>
      <c r="H225" s="254"/>
      <c r="I225" s="182">
        <f>SUM(I218:I224)</f>
        <v>94540</v>
      </c>
      <c r="J225" s="182">
        <f>SUM(J218:J224)</f>
        <v>89528</v>
      </c>
      <c r="K225" s="233">
        <f t="shared" si="20"/>
        <v>94.698540300401945</v>
      </c>
    </row>
    <row r="226" spans="2:12" ht="17.100000000000001" customHeight="1" thickTop="1" thickBot="1" x14ac:dyDescent="0.35">
      <c r="B226" s="288"/>
      <c r="C226" s="4"/>
      <c r="D226" s="4"/>
      <c r="E226" s="4"/>
      <c r="F226" s="4"/>
      <c r="G226" s="4"/>
      <c r="H226" s="4"/>
      <c r="I226" s="289"/>
      <c r="J226" s="290"/>
      <c r="K226" s="291"/>
      <c r="L226" s="14"/>
    </row>
    <row r="227" spans="2:12" ht="17.100000000000001" customHeight="1" thickBot="1" x14ac:dyDescent="0.35">
      <c r="B227" s="292"/>
      <c r="C227" s="293" t="s">
        <v>118</v>
      </c>
      <c r="D227" s="293"/>
      <c r="E227" s="293"/>
      <c r="F227" s="293"/>
      <c r="G227" s="293"/>
      <c r="H227" s="293"/>
      <c r="I227" s="294"/>
      <c r="J227" s="295"/>
      <c r="K227" s="296"/>
    </row>
    <row r="228" spans="2:12" ht="17.100000000000001" customHeight="1" x14ac:dyDescent="0.3">
      <c r="B228" s="297">
        <v>46</v>
      </c>
      <c r="C228" s="127" t="s">
        <v>119</v>
      </c>
      <c r="D228" s="127"/>
      <c r="E228" s="127"/>
      <c r="F228" s="127"/>
      <c r="G228" s="127"/>
      <c r="H228" s="128"/>
      <c r="I228" s="176">
        <f>SUM(I229:I232)</f>
        <v>300</v>
      </c>
      <c r="J228" s="176">
        <f>SUM(J229:J232)</f>
        <v>0</v>
      </c>
      <c r="K228" s="98">
        <f>J228/I228*100</f>
        <v>0</v>
      </c>
    </row>
    <row r="229" spans="2:12" ht="17.100000000000001" customHeight="1" x14ac:dyDescent="0.3">
      <c r="B229" s="298"/>
      <c r="C229" s="96" t="s">
        <v>120</v>
      </c>
      <c r="D229" s="59"/>
      <c r="E229" s="59"/>
      <c r="F229" s="59"/>
      <c r="G229" s="59"/>
      <c r="H229" s="135"/>
      <c r="I229" s="61"/>
      <c r="J229" s="61"/>
      <c r="K229" s="26"/>
    </row>
    <row r="230" spans="2:12" ht="17.100000000000001" customHeight="1" x14ac:dyDescent="0.3">
      <c r="B230" s="299">
        <v>46111</v>
      </c>
      <c r="C230" s="44" t="s">
        <v>121</v>
      </c>
      <c r="D230" s="23"/>
      <c r="E230" s="23"/>
      <c r="F230" s="23"/>
      <c r="G230" s="23"/>
      <c r="H230" s="45"/>
      <c r="I230" s="64"/>
      <c r="J230" s="195"/>
      <c r="K230" s="26"/>
    </row>
    <row r="231" spans="2:12" ht="17.100000000000001" customHeight="1" x14ac:dyDescent="0.3">
      <c r="B231" s="300">
        <v>46141</v>
      </c>
      <c r="C231" s="44" t="s">
        <v>122</v>
      </c>
      <c r="D231" s="23"/>
      <c r="E231" s="23"/>
      <c r="F231" s="23"/>
      <c r="G231" s="23"/>
      <c r="H231" s="45"/>
      <c r="I231" s="64">
        <v>300</v>
      </c>
      <c r="J231" s="64"/>
      <c r="K231" s="26">
        <f>J231/I231*100</f>
        <v>0</v>
      </c>
    </row>
    <row r="232" spans="2:12" ht="17.100000000000001" customHeight="1" x14ac:dyDescent="0.3">
      <c r="B232" s="95"/>
      <c r="C232" s="4"/>
      <c r="D232" s="4"/>
      <c r="E232" s="4"/>
      <c r="F232" s="4"/>
      <c r="G232" s="4"/>
      <c r="H232" s="56"/>
      <c r="I232" s="61"/>
      <c r="J232" s="301"/>
      <c r="K232" s="26"/>
    </row>
    <row r="233" spans="2:12" ht="17.100000000000001" customHeight="1" x14ac:dyDescent="0.3">
      <c r="B233" s="38">
        <v>462</v>
      </c>
      <c r="C233" s="132" t="s">
        <v>123</v>
      </c>
      <c r="D233" s="103"/>
      <c r="E233" s="103"/>
      <c r="F233" s="103"/>
      <c r="G233" s="103"/>
      <c r="H233" s="133"/>
      <c r="I233" s="134">
        <f>SUM(I234:I242)</f>
        <v>203894.85</v>
      </c>
      <c r="J233" s="134">
        <f>SUM(J234:J241)</f>
        <v>166463.62000000002</v>
      </c>
      <c r="K233" s="43">
        <f>J233/I233*100</f>
        <v>81.641895320063256</v>
      </c>
    </row>
    <row r="234" spans="2:12" ht="17.100000000000001" customHeight="1" x14ac:dyDescent="0.3">
      <c r="B234" s="22"/>
      <c r="D234" s="96"/>
      <c r="E234" s="59"/>
      <c r="F234" s="59"/>
      <c r="G234" s="59"/>
      <c r="H234" s="135"/>
      <c r="I234" s="64"/>
      <c r="J234" s="20"/>
      <c r="K234" s="26"/>
    </row>
    <row r="235" spans="2:12" ht="17.100000000000001" customHeight="1" x14ac:dyDescent="0.3">
      <c r="B235" s="302">
        <v>46231</v>
      </c>
      <c r="C235" s="44" t="s">
        <v>123</v>
      </c>
      <c r="D235" s="23"/>
      <c r="E235" s="23"/>
      <c r="F235" s="23"/>
      <c r="G235" s="23"/>
      <c r="H235" s="45"/>
      <c r="I235" s="64">
        <v>13944.85</v>
      </c>
      <c r="J235" s="195">
        <v>10041.280000000001</v>
      </c>
      <c r="K235" s="303">
        <f t="shared" ref="K235:K243" si="21">J235/I235*100</f>
        <v>72.007085052904841</v>
      </c>
      <c r="L235" s="14"/>
    </row>
    <row r="236" spans="2:12" ht="17.100000000000001" customHeight="1" x14ac:dyDescent="0.3">
      <c r="B236" s="300">
        <v>462314</v>
      </c>
      <c r="C236" s="44" t="s">
        <v>176</v>
      </c>
      <c r="D236" s="23"/>
      <c r="E236" s="23"/>
      <c r="F236" s="23"/>
      <c r="G236" s="23"/>
      <c r="H236" s="45"/>
      <c r="I236" s="64">
        <v>15000</v>
      </c>
      <c r="J236" s="304">
        <v>17093.900000000001</v>
      </c>
      <c r="K236" s="303">
        <f t="shared" si="21"/>
        <v>113.95933333333335</v>
      </c>
      <c r="L236" s="14"/>
    </row>
    <row r="237" spans="2:12" ht="17.100000000000001" customHeight="1" x14ac:dyDescent="0.3">
      <c r="B237" s="95">
        <v>462311</v>
      </c>
      <c r="C237" s="110" t="s">
        <v>156</v>
      </c>
      <c r="D237" s="111"/>
      <c r="E237" s="111"/>
      <c r="F237" s="111"/>
      <c r="G237" s="111"/>
      <c r="H237" s="45"/>
      <c r="I237" s="64">
        <v>73750</v>
      </c>
      <c r="J237" s="195">
        <v>44515.11</v>
      </c>
      <c r="K237" s="26">
        <f t="shared" si="21"/>
        <v>60.359471186440686</v>
      </c>
    </row>
    <row r="238" spans="2:12" ht="17.100000000000001" customHeight="1" x14ac:dyDescent="0.3">
      <c r="B238" s="22">
        <v>46241</v>
      </c>
      <c r="C238" s="110" t="s">
        <v>157</v>
      </c>
      <c r="D238" s="111"/>
      <c r="E238" s="111"/>
      <c r="F238" s="111"/>
      <c r="G238" s="111"/>
      <c r="H238" s="112"/>
      <c r="I238" s="231">
        <v>46000</v>
      </c>
      <c r="J238" s="195">
        <v>43167.73</v>
      </c>
      <c r="K238" s="26">
        <f t="shared" si="21"/>
        <v>93.84289130434783</v>
      </c>
    </row>
    <row r="239" spans="2:12" ht="17.100000000000001" customHeight="1" x14ac:dyDescent="0.3">
      <c r="B239" s="22">
        <v>46243</v>
      </c>
      <c r="C239" s="111" t="s">
        <v>164</v>
      </c>
      <c r="D239" s="305"/>
      <c r="E239" s="111"/>
      <c r="F239" s="111"/>
      <c r="G239" s="111"/>
      <c r="H239" s="112"/>
      <c r="I239" s="64">
        <v>5200</v>
      </c>
      <c r="J239" s="304">
        <v>4161.47</v>
      </c>
      <c r="K239" s="26">
        <f t="shared" si="21"/>
        <v>80.02826923076924</v>
      </c>
    </row>
    <row r="240" spans="2:12" ht="17.100000000000001" customHeight="1" x14ac:dyDescent="0.3">
      <c r="B240" s="138">
        <v>46245</v>
      </c>
      <c r="C240" s="111" t="s">
        <v>168</v>
      </c>
      <c r="D240" s="305"/>
      <c r="E240" s="111"/>
      <c r="F240" s="111"/>
      <c r="G240" s="111"/>
      <c r="H240" s="112"/>
      <c r="I240" s="64">
        <v>35000</v>
      </c>
      <c r="J240" s="306">
        <v>34609.129999999997</v>
      </c>
      <c r="K240" s="26">
        <f t="shared" si="21"/>
        <v>98.88322857142856</v>
      </c>
    </row>
    <row r="241" spans="2:11" ht="17.100000000000001" customHeight="1" x14ac:dyDescent="0.3">
      <c r="B241" s="138">
        <v>46246</v>
      </c>
      <c r="C241" s="111" t="s">
        <v>169</v>
      </c>
      <c r="D241" s="111"/>
      <c r="E241" s="111"/>
      <c r="F241" s="111"/>
      <c r="G241" s="111"/>
      <c r="H241" s="112"/>
      <c r="I241" s="64">
        <v>15000</v>
      </c>
      <c r="J241" s="64">
        <v>12875</v>
      </c>
      <c r="K241" s="26">
        <f t="shared" si="21"/>
        <v>85.833333333333329</v>
      </c>
    </row>
    <row r="242" spans="2:11" ht="17.100000000000001" customHeight="1" x14ac:dyDescent="0.3">
      <c r="B242" s="138"/>
      <c r="C242" s="23"/>
      <c r="D242" s="23"/>
      <c r="E242" s="23"/>
      <c r="F242" s="23"/>
      <c r="G242" s="23"/>
      <c r="H242" s="112"/>
      <c r="I242" s="64"/>
      <c r="J242" s="64"/>
      <c r="K242" s="26"/>
    </row>
    <row r="243" spans="2:11" ht="17.100000000000001" customHeight="1" x14ac:dyDescent="0.3">
      <c r="B243" s="307">
        <v>463</v>
      </c>
      <c r="C243" s="60" t="s">
        <v>129</v>
      </c>
      <c r="D243" s="60"/>
      <c r="E243" s="60"/>
      <c r="F243" s="59"/>
      <c r="G243" s="59"/>
      <c r="H243" s="45"/>
      <c r="I243" s="308">
        <v>31491.85</v>
      </c>
      <c r="J243" s="221">
        <v>31491.85</v>
      </c>
      <c r="K243" s="43">
        <f t="shared" si="21"/>
        <v>100</v>
      </c>
    </row>
    <row r="244" spans="2:11" ht="17.100000000000001" customHeight="1" thickBot="1" x14ac:dyDescent="0.35">
      <c r="B244" s="309"/>
      <c r="C244" s="253" t="s">
        <v>118</v>
      </c>
      <c r="D244" s="181"/>
      <c r="E244" s="181"/>
      <c r="F244" s="181"/>
      <c r="G244" s="181"/>
      <c r="H244" s="310"/>
      <c r="I244" s="311">
        <f>SUM(I231+I233+I243)</f>
        <v>235686.7</v>
      </c>
      <c r="J244" s="311">
        <f>SUM(J231+J233+J243+J242)</f>
        <v>197955.47000000003</v>
      </c>
      <c r="K244" s="182">
        <f>J244/I244*100</f>
        <v>83.990937969770897</v>
      </c>
    </row>
    <row r="245" spans="2:11" ht="17.100000000000001" customHeight="1" thickTop="1" thickBot="1" x14ac:dyDescent="0.35">
      <c r="B245" s="38"/>
      <c r="C245" s="158"/>
      <c r="D245" s="4"/>
      <c r="E245" s="4"/>
      <c r="F245" s="4"/>
      <c r="G245" s="4"/>
      <c r="H245" s="56"/>
      <c r="I245" s="61"/>
      <c r="J245" s="61"/>
      <c r="K245" s="37"/>
    </row>
    <row r="246" spans="2:11" ht="17.100000000000001" customHeight="1" thickBot="1" x14ac:dyDescent="0.35">
      <c r="B246" s="312"/>
      <c r="C246" s="313" t="s">
        <v>124</v>
      </c>
      <c r="D246" s="313"/>
      <c r="E246" s="117"/>
      <c r="F246" s="118"/>
      <c r="G246" s="118"/>
      <c r="H246" s="314"/>
      <c r="I246" s="120">
        <f>SUM(I52+I203+I205+I213+I225+I244+I245)</f>
        <v>1571400</v>
      </c>
      <c r="J246" s="120">
        <f>SUM(J52+J203+J205+J213+J225+J244+J245)</f>
        <v>1492558.5</v>
      </c>
      <c r="K246" s="315">
        <f>J246/I246*100</f>
        <v>94.98272241313478</v>
      </c>
    </row>
    <row r="247" spans="2:11" ht="17.100000000000001" customHeight="1" thickBot="1" x14ac:dyDescent="0.35">
      <c r="B247" s="316"/>
      <c r="C247" s="333"/>
      <c r="D247" s="334"/>
      <c r="E247" s="334"/>
      <c r="F247" s="334"/>
      <c r="G247" s="334"/>
      <c r="H247" s="335"/>
      <c r="I247" s="317"/>
      <c r="J247" s="93"/>
      <c r="K247" s="318"/>
    </row>
    <row r="248" spans="2:11" ht="17.100000000000001" customHeight="1" thickBot="1" x14ac:dyDescent="0.35">
      <c r="B248" s="319"/>
      <c r="C248" s="336" t="s">
        <v>160</v>
      </c>
      <c r="D248" s="337"/>
      <c r="E248" s="337"/>
      <c r="F248" s="337"/>
      <c r="G248" s="337"/>
      <c r="H248" s="338"/>
      <c r="I248" s="120"/>
      <c r="J248" s="320">
        <f>SUM(J34-J246)</f>
        <v>53792.739999999991</v>
      </c>
      <c r="K248" s="321"/>
    </row>
    <row r="249" spans="2:11" ht="17.100000000000001" customHeight="1" x14ac:dyDescent="0.3">
      <c r="B249" s="322"/>
      <c r="C249" s="140"/>
      <c r="D249" s="140"/>
      <c r="E249" s="140"/>
      <c r="F249" s="140"/>
      <c r="G249" s="140"/>
      <c r="H249" s="140"/>
      <c r="I249" s="142"/>
      <c r="J249" s="323"/>
      <c r="K249" s="324"/>
    </row>
    <row r="250" spans="2:11" ht="17.100000000000001" customHeight="1" x14ac:dyDescent="0.3">
      <c r="B250" s="7"/>
      <c r="C250" s="140"/>
      <c r="D250" s="140"/>
      <c r="E250" s="140"/>
      <c r="F250" s="140"/>
      <c r="G250" s="140"/>
      <c r="H250" s="140"/>
      <c r="I250" s="142"/>
      <c r="J250" s="323"/>
      <c r="K250" s="325"/>
    </row>
    <row r="251" spans="2:11" ht="17.100000000000001" customHeight="1" x14ac:dyDescent="0.3">
      <c r="B251" s="275"/>
      <c r="C251" s="1" t="s">
        <v>194</v>
      </c>
      <c r="I251" s="6"/>
      <c r="J251" s="6"/>
      <c r="K251" s="6"/>
    </row>
    <row r="252" spans="2:11" ht="17.100000000000001" customHeight="1" x14ac:dyDescent="0.3">
      <c r="B252" s="140"/>
      <c r="C252" s="1" t="s">
        <v>195</v>
      </c>
      <c r="I252" s="6"/>
      <c r="K252" s="6"/>
    </row>
    <row r="253" spans="2:11" ht="17.100000000000001" customHeight="1" x14ac:dyDescent="0.3">
      <c r="B253" s="140"/>
      <c r="C253" s="84" t="s">
        <v>196</v>
      </c>
      <c r="D253" s="84"/>
      <c r="E253" s="84"/>
      <c r="F253" s="84"/>
      <c r="G253" s="83"/>
      <c r="H253" s="87"/>
      <c r="I253" s="6"/>
      <c r="J253" s="87"/>
      <c r="K253" s="326"/>
    </row>
    <row r="254" spans="2:11" ht="17.100000000000001" customHeight="1" x14ac:dyDescent="0.3">
      <c r="B254" s="140"/>
      <c r="C254" s="84"/>
      <c r="D254" s="84"/>
      <c r="E254" s="84"/>
      <c r="F254" s="84"/>
      <c r="G254" s="83"/>
      <c r="H254" s="87"/>
      <c r="I254" s="202" t="s">
        <v>193</v>
      </c>
      <c r="J254" s="202"/>
      <c r="K254" s="202"/>
    </row>
    <row r="255" spans="2:11" ht="17.100000000000001" customHeight="1" x14ac:dyDescent="0.3">
      <c r="B255" s="140"/>
      <c r="C255" s="83"/>
      <c r="D255" s="83"/>
      <c r="E255" s="83"/>
      <c r="F255" s="83"/>
      <c r="G255" s="83"/>
      <c r="H255" s="87"/>
      <c r="I255" s="6"/>
      <c r="J255" s="87"/>
      <c r="K255" s="327"/>
    </row>
    <row r="256" spans="2:11" ht="17.100000000000001" customHeight="1" x14ac:dyDescent="0.3">
      <c r="B256" s="7"/>
      <c r="C256" s="83"/>
      <c r="D256" s="83"/>
      <c r="E256" s="83"/>
      <c r="F256" s="83"/>
      <c r="G256" s="83"/>
      <c r="H256" s="87"/>
      <c r="I256" s="202" t="s">
        <v>181</v>
      </c>
      <c r="J256" s="202"/>
      <c r="K256" s="202"/>
    </row>
    <row r="257" spans="2:11" ht="17.100000000000001" customHeight="1" x14ac:dyDescent="0.3">
      <c r="B257" s="7"/>
      <c r="C257" s="83"/>
      <c r="D257" s="83"/>
      <c r="E257" s="83"/>
      <c r="F257" s="83"/>
      <c r="G257" s="83"/>
      <c r="H257" s="87"/>
      <c r="I257" s="6"/>
      <c r="J257" s="87"/>
      <c r="K257" s="6"/>
    </row>
    <row r="258" spans="2:11" ht="17.100000000000001" customHeight="1" x14ac:dyDescent="0.3">
      <c r="B258" s="328"/>
      <c r="C258" s="83"/>
      <c r="D258" s="83"/>
      <c r="E258" s="83"/>
      <c r="F258" s="83"/>
      <c r="G258" s="83"/>
      <c r="H258" s="87"/>
      <c r="I258" s="6"/>
      <c r="J258" s="87"/>
      <c r="K258" s="6"/>
    </row>
    <row r="259" spans="2:11" ht="17.100000000000001" customHeight="1" x14ac:dyDescent="0.3">
      <c r="B259" s="328"/>
      <c r="C259" s="83"/>
      <c r="D259" s="83"/>
      <c r="E259" s="83"/>
      <c r="F259" s="83"/>
      <c r="G259" s="83"/>
      <c r="H259" s="87"/>
      <c r="I259" s="6"/>
      <c r="J259" s="87"/>
      <c r="K259" s="6"/>
    </row>
    <row r="260" spans="2:11" ht="17.100000000000001" customHeight="1" x14ac:dyDescent="0.3">
      <c r="B260" s="328"/>
      <c r="C260" s="83"/>
      <c r="D260" s="83"/>
      <c r="E260" s="83"/>
      <c r="F260" s="83"/>
      <c r="G260" s="83"/>
      <c r="H260" s="87"/>
      <c r="I260" s="6"/>
      <c r="J260" s="87"/>
      <c r="K260" s="6"/>
    </row>
    <row r="261" spans="2:11" ht="17.100000000000001" customHeight="1" x14ac:dyDescent="0.3">
      <c r="B261" s="328"/>
      <c r="C261" s="328"/>
      <c r="D261" s="83"/>
      <c r="E261" s="83"/>
      <c r="F261" s="83"/>
      <c r="G261" s="83"/>
      <c r="H261" s="83"/>
      <c r="I261" s="6"/>
      <c r="J261" s="88"/>
      <c r="K261" s="6"/>
    </row>
    <row r="262" spans="2:11" ht="17.100000000000001" customHeight="1" x14ac:dyDescent="0.3">
      <c r="B262" s="328"/>
      <c r="C262" s="328"/>
      <c r="D262" s="83"/>
      <c r="E262" s="83"/>
      <c r="F262" s="83"/>
      <c r="G262" s="83"/>
      <c r="H262" s="83"/>
      <c r="I262" s="6"/>
      <c r="J262" s="88"/>
      <c r="K262" s="6"/>
    </row>
    <row r="263" spans="2:11" ht="17.100000000000001" customHeight="1" x14ac:dyDescent="0.3">
      <c r="B263" s="328"/>
      <c r="C263" s="328"/>
      <c r="D263" s="83"/>
      <c r="E263" s="83"/>
      <c r="F263" s="83"/>
      <c r="G263" s="83"/>
      <c r="H263" s="83"/>
      <c r="I263" s="6"/>
      <c r="J263" s="88"/>
      <c r="K263" s="6"/>
    </row>
    <row r="264" spans="2:11" ht="17.100000000000001" customHeight="1" x14ac:dyDescent="0.3">
      <c r="B264" s="328"/>
      <c r="C264" s="328"/>
      <c r="D264" s="83"/>
      <c r="E264" s="83"/>
      <c r="F264" s="83"/>
      <c r="G264" s="83"/>
      <c r="H264" s="83"/>
      <c r="I264" s="6"/>
      <c r="J264" s="88"/>
      <c r="K264" s="6"/>
    </row>
    <row r="265" spans="2:11" ht="17.100000000000001" customHeight="1" x14ac:dyDescent="0.3">
      <c r="B265" s="328"/>
      <c r="C265" s="328"/>
      <c r="D265" s="83"/>
      <c r="E265" s="83"/>
      <c r="F265" s="83"/>
      <c r="G265" s="83"/>
      <c r="H265" s="83"/>
      <c r="I265" s="6"/>
      <c r="J265" s="88"/>
      <c r="K265" s="6"/>
    </row>
    <row r="266" spans="2:11" ht="17.100000000000001" customHeight="1" x14ac:dyDescent="0.3">
      <c r="B266" s="328"/>
      <c r="C266" s="4"/>
      <c r="D266" s="4"/>
      <c r="E266" s="4"/>
      <c r="F266" s="4"/>
      <c r="G266" s="4"/>
      <c r="H266" s="329"/>
      <c r="I266" s="6"/>
      <c r="J266" s="329"/>
      <c r="K266" s="6"/>
    </row>
    <row r="267" spans="2:11" ht="17.100000000000001" customHeight="1" x14ac:dyDescent="0.3">
      <c r="B267" s="328"/>
      <c r="I267" s="6"/>
      <c r="J267" s="6"/>
      <c r="K267" s="6"/>
    </row>
    <row r="268" spans="2:11" ht="17.100000000000001" customHeight="1" x14ac:dyDescent="0.3">
      <c r="B268" s="328"/>
      <c r="I268" s="6"/>
      <c r="J268" s="6"/>
      <c r="K268" s="6"/>
    </row>
    <row r="269" spans="2:11" ht="17.100000000000001" customHeight="1" x14ac:dyDescent="0.3">
      <c r="B269" s="328"/>
      <c r="I269" s="6"/>
      <c r="J269" s="6"/>
      <c r="K269" s="6"/>
    </row>
    <row r="270" spans="2:11" ht="17.100000000000001" customHeight="1" x14ac:dyDescent="0.3">
      <c r="B270" s="328"/>
      <c r="I270" s="6"/>
      <c r="J270" s="6"/>
      <c r="K270" s="6"/>
    </row>
    <row r="271" spans="2:11" ht="17.100000000000001" customHeight="1" x14ac:dyDescent="0.3">
      <c r="B271" s="275"/>
      <c r="I271" s="6"/>
      <c r="J271" s="6"/>
      <c r="K271" s="6"/>
    </row>
    <row r="272" spans="2:11" ht="17.100000000000001" customHeight="1" x14ac:dyDescent="0.3">
      <c r="I272" s="6"/>
      <c r="J272" s="6"/>
      <c r="K272" s="6"/>
    </row>
  </sheetData>
  <mergeCells count="5">
    <mergeCell ref="C247:H247"/>
    <mergeCell ref="C248:H248"/>
    <mergeCell ref="B2:M2"/>
    <mergeCell ref="B4:M4"/>
    <mergeCell ref="B5:M5"/>
  </mergeCells>
  <phoneticPr fontId="2" type="noConversion"/>
  <pageMargins left="0.75" right="0.75" top="1" bottom="1" header="0.5" footer="0.5"/>
  <pageSetup paperSize="9" scale="52" orientation="portrait" r:id="rId1"/>
  <headerFooter alignWithMargins="0"/>
  <rowBreaks count="3" manualBreakCount="3">
    <brk id="67" max="16383" man="1"/>
    <brk id="143" max="11" man="1"/>
    <brk id="214" max="11" man="1"/>
  </rowBreaks>
  <colBreaks count="1" manualBreakCount="1">
    <brk id="12" max="2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HKIG Vlasta Trupeljak</cp:lastModifiedBy>
  <cp:lastPrinted>2024-04-12T11:10:21Z</cp:lastPrinted>
  <dcterms:created xsi:type="dcterms:W3CDTF">2011-11-24T13:30:45Z</dcterms:created>
  <dcterms:modified xsi:type="dcterms:W3CDTF">2024-04-12T11:10:26Z</dcterms:modified>
</cp:coreProperties>
</file>