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sta\Documents\GRADEVINARI_SKUPŠTINE_2018_2022\9_SKUPSTINA\"/>
    </mc:Choice>
  </mc:AlternateContent>
  <xr:revisionPtr revIDLastSave="0" documentId="13_ncr:1_{321F1D85-13E6-4655-9246-B365B72DE658}" xr6:coauthVersionLast="45" xr6:coauthVersionMax="45" xr10:uidLastSave="{00000000-0000-0000-0000-000000000000}"/>
  <bookViews>
    <workbookView xWindow="-110" yWindow="-110" windowWidth="19420" windowHeight="11620" xr2:uid="{B301D008-B9E9-4011-A1C6-ED6575E53268}"/>
  </bookViews>
  <sheets>
    <sheet name="Sheet1" sheetId="1" r:id="rId1"/>
  </sheets>
  <definedNames>
    <definedName name="_xlnm.Print_Area" localSheetId="0">Sheet1!$A$1:$M$273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4" i="1" l="1"/>
  <c r="K244" i="1" l="1"/>
  <c r="K251" i="1" l="1"/>
  <c r="K250" i="1"/>
  <c r="J250" i="1"/>
  <c r="K246" i="1"/>
  <c r="K243" i="1"/>
  <c r="K242" i="1"/>
  <c r="K241" i="1"/>
  <c r="K240" i="1"/>
  <c r="K239" i="1"/>
  <c r="L238" i="1"/>
  <c r="L248" i="1" s="1"/>
  <c r="J238" i="1"/>
  <c r="J248" i="1" s="1"/>
  <c r="I238" i="1"/>
  <c r="K236" i="1"/>
  <c r="L233" i="1"/>
  <c r="J233" i="1"/>
  <c r="I233" i="1"/>
  <c r="K233" i="1" s="1"/>
  <c r="L230" i="1"/>
  <c r="J230" i="1"/>
  <c r="I230" i="1"/>
  <c r="K228" i="1"/>
  <c r="K227" i="1"/>
  <c r="K226" i="1"/>
  <c r="K225" i="1"/>
  <c r="K224" i="1"/>
  <c r="K223" i="1"/>
  <c r="L216" i="1"/>
  <c r="J216" i="1"/>
  <c r="I216" i="1"/>
  <c r="K214" i="1"/>
  <c r="L210" i="1"/>
  <c r="J210" i="1"/>
  <c r="I210" i="1"/>
  <c r="K209" i="1"/>
  <c r="K208" i="1"/>
  <c r="K203" i="1"/>
  <c r="K202" i="1"/>
  <c r="K201" i="1"/>
  <c r="K200" i="1"/>
  <c r="K199" i="1"/>
  <c r="K198" i="1"/>
  <c r="L197" i="1"/>
  <c r="J197" i="1"/>
  <c r="I197" i="1"/>
  <c r="K195" i="1"/>
  <c r="K194" i="1"/>
  <c r="K193" i="1"/>
  <c r="L192" i="1"/>
  <c r="J192" i="1"/>
  <c r="I192" i="1"/>
  <c r="K189" i="1"/>
  <c r="K185" i="1"/>
  <c r="K183" i="1"/>
  <c r="K182" i="1"/>
  <c r="K181" i="1"/>
  <c r="K180" i="1"/>
  <c r="K179" i="1"/>
  <c r="K178" i="1"/>
  <c r="K177" i="1"/>
  <c r="K176" i="1"/>
  <c r="K175" i="1"/>
  <c r="K174" i="1"/>
  <c r="L173" i="1"/>
  <c r="J173" i="1"/>
  <c r="I173" i="1"/>
  <c r="K171" i="1"/>
  <c r="K170" i="1"/>
  <c r="K169" i="1"/>
  <c r="K168" i="1"/>
  <c r="L167" i="1"/>
  <c r="J167" i="1"/>
  <c r="I167" i="1"/>
  <c r="K165" i="1"/>
  <c r="K164" i="1"/>
  <c r="K163" i="1"/>
  <c r="K162" i="1"/>
  <c r="K160" i="1"/>
  <c r="K158" i="1"/>
  <c r="K157" i="1"/>
  <c r="K156" i="1"/>
  <c r="K155" i="1"/>
  <c r="K154" i="1"/>
  <c r="L152" i="1"/>
  <c r="J152" i="1"/>
  <c r="I152" i="1"/>
  <c r="K150" i="1"/>
  <c r="J149" i="1"/>
  <c r="I149" i="1"/>
  <c r="K149" i="1" s="1"/>
  <c r="K144" i="1"/>
  <c r="K143" i="1"/>
  <c r="K141" i="1"/>
  <c r="K138" i="1"/>
  <c r="L137" i="1"/>
  <c r="J137" i="1"/>
  <c r="I137" i="1"/>
  <c r="K135" i="1"/>
  <c r="K134" i="1"/>
  <c r="K132" i="1"/>
  <c r="L130" i="1"/>
  <c r="J130" i="1"/>
  <c r="I130" i="1"/>
  <c r="K128" i="1"/>
  <c r="K127" i="1"/>
  <c r="K126" i="1"/>
  <c r="K125" i="1"/>
  <c r="L124" i="1"/>
  <c r="J124" i="1"/>
  <c r="I124" i="1"/>
  <c r="K122" i="1"/>
  <c r="K121" i="1"/>
  <c r="K120" i="1"/>
  <c r="K119" i="1"/>
  <c r="K118" i="1"/>
  <c r="L117" i="1"/>
  <c r="J117" i="1"/>
  <c r="I117" i="1"/>
  <c r="K113" i="1"/>
  <c r="K112" i="1"/>
  <c r="K110" i="1"/>
  <c r="K109" i="1"/>
  <c r="L108" i="1"/>
  <c r="J108" i="1"/>
  <c r="I108" i="1"/>
  <c r="K106" i="1"/>
  <c r="K105" i="1"/>
  <c r="K104" i="1"/>
  <c r="K103" i="1"/>
  <c r="L102" i="1"/>
  <c r="J102" i="1"/>
  <c r="J114" i="1" s="1"/>
  <c r="I102" i="1"/>
  <c r="K97" i="1"/>
  <c r="K96" i="1"/>
  <c r="L95" i="1"/>
  <c r="J95" i="1"/>
  <c r="I95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L73" i="1"/>
  <c r="J73" i="1"/>
  <c r="I73" i="1"/>
  <c r="L68" i="1"/>
  <c r="J68" i="1"/>
  <c r="I68" i="1"/>
  <c r="K67" i="1"/>
  <c r="K66" i="1"/>
  <c r="K65" i="1"/>
  <c r="K64" i="1"/>
  <c r="K63" i="1"/>
  <c r="K62" i="1"/>
  <c r="K61" i="1"/>
  <c r="K60" i="1"/>
  <c r="K59" i="1"/>
  <c r="K58" i="1"/>
  <c r="K50" i="1"/>
  <c r="L49" i="1"/>
  <c r="J49" i="1"/>
  <c r="I49" i="1"/>
  <c r="K47" i="1"/>
  <c r="K46" i="1"/>
  <c r="L44" i="1"/>
  <c r="J44" i="1"/>
  <c r="I44" i="1"/>
  <c r="K41" i="1"/>
  <c r="L40" i="1"/>
  <c r="J40" i="1"/>
  <c r="I40" i="1"/>
  <c r="L35" i="1"/>
  <c r="J35" i="1"/>
  <c r="I35" i="1"/>
  <c r="K33" i="1"/>
  <c r="K30" i="1"/>
  <c r="K25" i="1"/>
  <c r="J20" i="1"/>
  <c r="I20" i="1"/>
  <c r="K20" i="1" s="1"/>
  <c r="K18" i="1"/>
  <c r="L14" i="1"/>
  <c r="J14" i="1"/>
  <c r="I14" i="1"/>
  <c r="K13" i="1"/>
  <c r="K12" i="1"/>
  <c r="K108" i="1" l="1"/>
  <c r="K130" i="1"/>
  <c r="K210" i="1"/>
  <c r="I99" i="1"/>
  <c r="I114" i="1"/>
  <c r="J99" i="1"/>
  <c r="K124" i="1"/>
  <c r="I205" i="1"/>
  <c r="K205" i="1" s="1"/>
  <c r="K197" i="1"/>
  <c r="K230" i="1"/>
  <c r="I54" i="1"/>
  <c r="K49" i="1"/>
  <c r="K35" i="1"/>
  <c r="L54" i="1"/>
  <c r="K102" i="1"/>
  <c r="I186" i="1"/>
  <c r="K173" i="1"/>
  <c r="L205" i="1"/>
  <c r="K216" i="1"/>
  <c r="K14" i="1"/>
  <c r="J36" i="1"/>
  <c r="J54" i="1"/>
  <c r="K44" i="1"/>
  <c r="K95" i="1"/>
  <c r="K117" i="1"/>
  <c r="K137" i="1"/>
  <c r="K152" i="1"/>
  <c r="I36" i="1"/>
  <c r="J205" i="1"/>
  <c r="I248" i="1"/>
  <c r="K248" i="1" s="1"/>
  <c r="J186" i="1"/>
  <c r="L99" i="1"/>
  <c r="K99" i="1" s="1"/>
  <c r="K167" i="1"/>
  <c r="K68" i="1"/>
  <c r="K192" i="1"/>
  <c r="L36" i="1"/>
  <c r="K73" i="1"/>
  <c r="L114" i="1"/>
  <c r="K238" i="1"/>
  <c r="L186" i="1"/>
  <c r="K40" i="1"/>
  <c r="K114" i="1" l="1"/>
  <c r="K54" i="1"/>
  <c r="I206" i="1"/>
  <c r="I253" i="1" s="1"/>
  <c r="K186" i="1"/>
  <c r="J206" i="1"/>
  <c r="J253" i="1" s="1"/>
  <c r="K36" i="1"/>
  <c r="L206" i="1"/>
  <c r="K206" i="1" l="1"/>
  <c r="L253" i="1"/>
  <c r="L255" i="1" s="1"/>
  <c r="I211" i="1"/>
</calcChain>
</file>

<file path=xl/sharedStrings.xml><?xml version="1.0" encoding="utf-8"?>
<sst xmlns="http://schemas.openxmlformats.org/spreadsheetml/2006/main" count="228" uniqueCount="210">
  <si>
    <t>HRVATSKA KOMORA INŽENJERA GRAĐEVINARSTVA</t>
  </si>
  <si>
    <t>Konto</t>
  </si>
  <si>
    <t>Opis</t>
  </si>
  <si>
    <t>PLAN 2020</t>
  </si>
  <si>
    <t>IZVRŠENJE 2020.</t>
  </si>
  <si>
    <t>RAZLIKA</t>
  </si>
  <si>
    <t>P R I H O D I</t>
  </si>
  <si>
    <t>PRIHODI OD ČLANARINA I UPISNINA</t>
  </si>
  <si>
    <t>Prihodi od članarina i članskih doprinosa</t>
  </si>
  <si>
    <t>Prihodi od upisnina</t>
  </si>
  <si>
    <t>UKUPNO PRIHODI OD ČLANARINA I UPISNINA</t>
  </si>
  <si>
    <t>PRIHODI OD IMOVINE</t>
  </si>
  <si>
    <t>Prihodi od financijske imovine</t>
  </si>
  <si>
    <t>KTA račun - REDOVNI</t>
  </si>
  <si>
    <t>Prihodi od zateznih kamata</t>
  </si>
  <si>
    <t>UKUPNO PRIHODI OD IMOVINE</t>
  </si>
  <si>
    <t>OSTALI PRIHODI</t>
  </si>
  <si>
    <t>PRIHODI OD IZDAVANJA JAVNIH ISPRAVA</t>
  </si>
  <si>
    <t>Prihodi od izdavanja javnih isprava</t>
  </si>
  <si>
    <t>Ostali nespomenuti prihodi</t>
  </si>
  <si>
    <t>Otpis obveza</t>
  </si>
  <si>
    <t>Naplaćena otpisana potraživanja</t>
  </si>
  <si>
    <t>Ostali prihodi</t>
  </si>
  <si>
    <t>POVRAT ŠTETE CRO OSIG</t>
  </si>
  <si>
    <t xml:space="preserve">PRENESENA SREDSTVA </t>
  </si>
  <si>
    <t xml:space="preserve">CROSKIL </t>
  </si>
  <si>
    <t>UKUPNO OSTALI PRIHODI</t>
  </si>
  <si>
    <t>P R I H O D I   U K U P N O</t>
  </si>
  <si>
    <t>R A S H O D I</t>
  </si>
  <si>
    <t>RASHODI ZA ZAPOSLENE</t>
  </si>
  <si>
    <t>Plaće</t>
  </si>
  <si>
    <t>Plaće za zaposlene</t>
  </si>
  <si>
    <t>Plaće za prekovremeni rad</t>
  </si>
  <si>
    <t>Ostali rashodi za zaposlene</t>
  </si>
  <si>
    <t>Otpremnine</t>
  </si>
  <si>
    <t>Naknade za bolest, invalidnost i smrtni slučaj</t>
  </si>
  <si>
    <t>Ostali nenavedeni rashodi za zaposlene</t>
  </si>
  <si>
    <t>Doprinosi na plaće</t>
  </si>
  <si>
    <t>zdravstveno osiguranje</t>
  </si>
  <si>
    <t>UKUPNO RASHODI ZA ZAPOSLENE</t>
  </si>
  <si>
    <t>MATERIJALNI RASHODI</t>
  </si>
  <si>
    <t>Naknade troškova zaposlenima</t>
  </si>
  <si>
    <t>Dnevnice za služ. put u zemlji</t>
  </si>
  <si>
    <t>Dnevnice za služ. put u inozemstvo</t>
  </si>
  <si>
    <t>Nakn.za smještaj na služ.putu u zemlji</t>
  </si>
  <si>
    <t>Nakn.za smještaj na služ.putu u inozemstvu</t>
  </si>
  <si>
    <t>Nakn.za prijevoz na služ.putu u u zemlji</t>
  </si>
  <si>
    <t>Nakn.za prijevoz na služ.putu u u inozemstvu</t>
  </si>
  <si>
    <t>Ostali rashodi za službena putovanja</t>
  </si>
  <si>
    <t>Naknade za prijevoz na posao i s posla</t>
  </si>
  <si>
    <t>Seminari, savjetovanja i simpoziji</t>
  </si>
  <si>
    <t>Tečajevi i stručni ispiti</t>
  </si>
  <si>
    <t>Ukupno 421</t>
  </si>
  <si>
    <t>PLAN  2020</t>
  </si>
  <si>
    <t>Nakn. troš.članovima u predst.i izvrš.tijelima, povjeren.i sl.</t>
  </si>
  <si>
    <t>Naknade za rad</t>
  </si>
  <si>
    <t>Povjerenstvo za BIM</t>
  </si>
  <si>
    <t>Povjerenstvo za ZAKONODAV.</t>
  </si>
  <si>
    <t>Povjerenstvo za FINANCIJE</t>
  </si>
  <si>
    <t>Povjerenstvo za MEĐUNARODNU SURADNJU</t>
  </si>
  <si>
    <t>Povjerenstvo za PITANJA STRUKE</t>
  </si>
  <si>
    <t>VIJEĆE ZA SURADNJU SA SVEUČILIŠTIMA</t>
  </si>
  <si>
    <t>Povjerenstvo za standard usluga</t>
  </si>
  <si>
    <t>Povjerenstvo za NADZOR RADA ČLANOVA</t>
  </si>
  <si>
    <t xml:space="preserve"> UPRAVNI ODBOR,NADZORNI ODBOR</t>
  </si>
  <si>
    <t xml:space="preserve">Odbori PODRUČNI </t>
  </si>
  <si>
    <t>Odbori za priznavanje stranih kvalifikacija</t>
  </si>
  <si>
    <t>Stegovna tijela</t>
  </si>
  <si>
    <t>Centar za mirenje</t>
  </si>
  <si>
    <t>Povjerenstvo za osiguranje</t>
  </si>
  <si>
    <t>Povjerenstvo za dodjelu novčane pomoći</t>
  </si>
  <si>
    <t>Povjerenstvo za dodjelu nagrada studentima</t>
  </si>
  <si>
    <t>Povjerenstvo za predloške ugovora</t>
  </si>
  <si>
    <t>Povjerenstvo za priručnike i smjernice</t>
  </si>
  <si>
    <t>Povjerenstvo za odnose s javnošću/e stranicu</t>
  </si>
  <si>
    <t>Povjerenstvo za javnu nabavu</t>
  </si>
  <si>
    <t>Naknade za službena putovanja</t>
  </si>
  <si>
    <t>Nakn.za služ.putovanja u zemlji</t>
  </si>
  <si>
    <t>Nakn.za služ.putovanja u inozemstvu</t>
  </si>
  <si>
    <t>Ukupno 422</t>
  </si>
  <si>
    <t>Rashodi za materijal i energiju</t>
  </si>
  <si>
    <t>Uredski materijal i ostali materijalni rashodi</t>
  </si>
  <si>
    <t>Uredski materijal - REDOVNI</t>
  </si>
  <si>
    <t>Literatura (knjige, časopisi, ....)</t>
  </si>
  <si>
    <t>Mater.i sredstva za čišćenje i održavan.</t>
  </si>
  <si>
    <t>Ostali materijal za potrebe poslovanja</t>
  </si>
  <si>
    <t>Energija</t>
  </si>
  <si>
    <t>Električna energija</t>
  </si>
  <si>
    <t>Topla voda (Grijanje - toplana)</t>
  </si>
  <si>
    <t>Sitni inventar</t>
  </si>
  <si>
    <t>Ostala oprema</t>
  </si>
  <si>
    <t>Ukupno 424</t>
  </si>
  <si>
    <t>Rashodi za usluge</t>
  </si>
  <si>
    <t>Usluge telefona, pošte i prijevoza</t>
  </si>
  <si>
    <t>Usluge MOBITELA (Vip)</t>
  </si>
  <si>
    <t>Usluge telefona  (OPTIKA - Iskon)</t>
  </si>
  <si>
    <t>Poštarina - REDOVNI</t>
  </si>
  <si>
    <t>Usluge prijevoza (rent-a-car, taxi i sl.)</t>
  </si>
  <si>
    <t>Usluge dostave (Agram, HP exspres i sl.)</t>
  </si>
  <si>
    <t>Usluge tekućeg i investicijskog održavanja</t>
  </si>
  <si>
    <t>Održav. INFORMATIČKE OPREME (Saguaro,..)</t>
  </si>
  <si>
    <t>Održav. opreme za umnožav. (fotokopirka)</t>
  </si>
  <si>
    <t>Usluge održavanja samoposlužnih aparata (voda, kava i sl.)</t>
  </si>
  <si>
    <t>Usluge promidžbe i informiranja</t>
  </si>
  <si>
    <t>Elektronski medij</t>
  </si>
  <si>
    <t>Tisak</t>
  </si>
  <si>
    <t>Izložbeni prostor na sajmu</t>
  </si>
  <si>
    <t>Promidžbeni materijal</t>
  </si>
  <si>
    <t>Ostale usluge promidžbe i informiranja</t>
  </si>
  <si>
    <t>Komunalne usluge</t>
  </si>
  <si>
    <t>Iznošenje i odvoz smeća</t>
  </si>
  <si>
    <t>Deratizacija i dezinsekcija</t>
  </si>
  <si>
    <t>Dimnjačarske i ekološke usluge</t>
  </si>
  <si>
    <t xml:space="preserve">Usluge čišćenja, pranja i sl. </t>
  </si>
  <si>
    <t>Usluge čuvanja imovine i osoba</t>
  </si>
  <si>
    <t>Ostale usluge - pretplata HRT</t>
  </si>
  <si>
    <t>CHROMOS-zgrada</t>
  </si>
  <si>
    <t>Zakupnine i najamnine</t>
  </si>
  <si>
    <t>Ostale zakupnine i najamnine (Područni odborai)</t>
  </si>
  <si>
    <t>Intelektualne i osobne usluge</t>
  </si>
  <si>
    <t>Autorski ugovori, UG o djelu</t>
  </si>
  <si>
    <t>Usluge odvjetnika</t>
  </si>
  <si>
    <t>Usluge javnog bilježnika</t>
  </si>
  <si>
    <t>Računovodstveno savjetovanje</t>
  </si>
  <si>
    <t>Neovisna revizija</t>
  </si>
  <si>
    <t>Studentski servis</t>
  </si>
  <si>
    <t>Računovodstvene usluge</t>
  </si>
  <si>
    <t>Prevoditeljske usluge</t>
  </si>
  <si>
    <t>Ostale intelektualne usluge</t>
  </si>
  <si>
    <t>Troškovi ekspertize</t>
  </si>
  <si>
    <t>Računalne usluge</t>
  </si>
  <si>
    <t>Ažuriranje računalnih programa (Saguaro info, Spin soft)</t>
  </si>
  <si>
    <t>Ažuriranja WEB stranice  (Sto 2 i sl.)</t>
  </si>
  <si>
    <t>Korisnička podrška  članova HKIG</t>
  </si>
  <si>
    <t>Ostale računalne usluge(e-porezna, vanjska pohrana)</t>
  </si>
  <si>
    <t>Ostale usluge</t>
  </si>
  <si>
    <t>Izrada pečata , iskaznica i ploča ureda</t>
  </si>
  <si>
    <t>Grafička priprema - oblikovanje</t>
  </si>
  <si>
    <t>Usluge tiska (knjige, letci i sl.)</t>
  </si>
  <si>
    <t>Usluge tiska ostalo</t>
  </si>
  <si>
    <t>Usluge tiska (IMENICI Komore)</t>
  </si>
  <si>
    <t>Film i izrada fotografija</t>
  </si>
  <si>
    <t xml:space="preserve">Troškovi održ.SKUPŠTNE HKIG </t>
  </si>
  <si>
    <t>KOLOS - STATUETE</t>
  </si>
  <si>
    <t>IIRS</t>
  </si>
  <si>
    <t>Plenarna sjednica</t>
  </si>
  <si>
    <t>DANI HKIG 2020</t>
  </si>
  <si>
    <t>Čuvanje arhivske građe</t>
  </si>
  <si>
    <t>Ukupno 425</t>
  </si>
  <si>
    <t xml:space="preserve">Ostali nespomenuti rashodi </t>
  </si>
  <si>
    <t>Premije osiguranja</t>
  </si>
  <si>
    <t xml:space="preserve">Premije obveznog osiguranja </t>
  </si>
  <si>
    <t>Reprezentacija</t>
  </si>
  <si>
    <t>Reprezentacija (ugostiteljske usluge i sl.)</t>
  </si>
  <si>
    <t>Reprezentacija - Opatija (ugostiteljske usluge i sl.)</t>
  </si>
  <si>
    <t>Reprezentacija; PO</t>
  </si>
  <si>
    <t>Članarine</t>
  </si>
  <si>
    <t>Članarina HZN</t>
  </si>
  <si>
    <t>Članarina BMC</t>
  </si>
  <si>
    <t>Članarina ECCE</t>
  </si>
  <si>
    <t>Članarina ECEC</t>
  </si>
  <si>
    <t>Članarina WFOI</t>
  </si>
  <si>
    <t>KOTIZACIJE</t>
  </si>
  <si>
    <t>Ukupno 429</t>
  </si>
  <si>
    <t>UKUPNO MATERIJALNI RASHODI</t>
  </si>
  <si>
    <t>RASHODI AMORTIZACIJA</t>
  </si>
  <si>
    <t>FINANCIJSKI RASHODI</t>
  </si>
  <si>
    <t>Ostali financijski rashodi</t>
  </si>
  <si>
    <t>Bankarske usluge i usluge platnog prometa</t>
  </si>
  <si>
    <t>Bankarske usluge</t>
  </si>
  <si>
    <t>Usluge platnog prometa</t>
  </si>
  <si>
    <t>UKUPNO FINANCIJSKI RASHODI</t>
  </si>
  <si>
    <t>DONACIJE</t>
  </si>
  <si>
    <t>Tekuće donacije</t>
  </si>
  <si>
    <t>Suizdavaštvo časopisa Građevinar</t>
  </si>
  <si>
    <t>Sufinanciranje knjiga - unapređenje struke</t>
  </si>
  <si>
    <t>Pomoć strukovnim udrugama</t>
  </si>
  <si>
    <t>Pomoč članovima-Pravilnik o nov.pomoći</t>
  </si>
  <si>
    <t>Stipendije studentima</t>
  </si>
  <si>
    <t>Sabor HSGI</t>
  </si>
  <si>
    <t>UKUPNO DONACIJE</t>
  </si>
  <si>
    <t>OSTALI RASHODI</t>
  </si>
  <si>
    <t>Kazne, penali i naknade štete</t>
  </si>
  <si>
    <t>Naknade šteta pravnim i fizičkim osobama</t>
  </si>
  <si>
    <t>Naknade šteta zaposlenicima</t>
  </si>
  <si>
    <t>Ugov.kazne, sud.troškovi i ost.nakn.štet</t>
  </si>
  <si>
    <t>Ostali nespomenuti rashodi</t>
  </si>
  <si>
    <t>Smjernice i predlošci ugovora</t>
  </si>
  <si>
    <t>Rashodi po odluci UO</t>
  </si>
  <si>
    <t>AKD</t>
  </si>
  <si>
    <t>Troškovi-utvrđivanje štete</t>
  </si>
  <si>
    <t>Naknada za norme</t>
  </si>
  <si>
    <t>UKUPNO OSTALI RASHODI</t>
  </si>
  <si>
    <t>CROSKILL</t>
  </si>
  <si>
    <t>TEKUĆI RASH. VEZANI UZ FINANC.-CROSKILLAS</t>
  </si>
  <si>
    <t>R A S H O D I   U K U P N O</t>
  </si>
  <si>
    <t>RAZLIKA PRIHODA NAD RASHODIMA</t>
  </si>
  <si>
    <t>IZVRŠENJE 2020</t>
  </si>
  <si>
    <t>REBALANS 2020</t>
  </si>
  <si>
    <t>(Izvršenje plana prihoda i rashoda za  2020. godinu obuhvaća razdoblje od 01.01-13.10.)</t>
  </si>
  <si>
    <t>Ost.usl.tekućeg i investicijskog održav. (klima,farbanje)</t>
  </si>
  <si>
    <t>Biljezi za prijenos iz imenika u imenik</t>
  </si>
  <si>
    <t xml:space="preserve"> </t>
  </si>
  <si>
    <t xml:space="preserve"> Rebalans Plana prihoda i rashoda za 2020. godinu</t>
  </si>
  <si>
    <t>Nina Dražin Lovrec, dipl.ing.građ.</t>
  </si>
  <si>
    <t>Hrvatske komora inženjera građevinarstva</t>
  </si>
  <si>
    <t>Predsjednica</t>
  </si>
  <si>
    <t>KLASA:     170-02/20-01/4</t>
  </si>
  <si>
    <t>Zagreb,    24. studeni 2020.</t>
  </si>
  <si>
    <t>URBROJ:  500-00-20-3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</si>
</sst>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[$kn-41A]_-;\-* #,##0.00\ [$kn-41A]_-;_-* &quot;-&quot;??\ [$kn-41A]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2"/>
      <name val="Tahoma"/>
      <family val="2"/>
      <charset val="238"/>
    </font>
    <font>
      <sz val="12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ahoma"/>
      <family val="2"/>
      <charset val="238"/>
    </font>
    <font>
      <b/>
      <sz val="12"/>
      <color rgb="FFFF0000"/>
      <name val="Tahoma"/>
      <family val="2"/>
      <charset val="238"/>
    </font>
    <font>
      <sz val="12"/>
      <color theme="1"/>
      <name val="Tahoma"/>
      <family val="2"/>
    </font>
    <font>
      <i/>
      <sz val="12"/>
      <name val="Tahoma"/>
      <family val="2"/>
      <charset val="238"/>
    </font>
    <font>
      <sz val="12"/>
      <name val="Arial"/>
      <family val="2"/>
      <charset val="238"/>
    </font>
    <font>
      <sz val="12"/>
      <color indexed="17"/>
      <name val="Tahoma"/>
      <family val="2"/>
      <charset val="238"/>
    </font>
    <font>
      <i/>
      <sz val="12"/>
      <color theme="1"/>
      <name val="Tahoma"/>
      <family val="2"/>
      <charset val="238"/>
    </font>
    <font>
      <b/>
      <sz val="12"/>
      <color indexed="10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8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</cellStyleXfs>
  <cellXfs count="451">
    <xf numFmtId="0" fontId="0" fillId="0" borderId="0" xfId="0"/>
    <xf numFmtId="4" fontId="5" fillId="3" borderId="0" xfId="0" applyNumberFormat="1" applyFont="1" applyFill="1"/>
    <xf numFmtId="4" fontId="3" fillId="3" borderId="0" xfId="0" applyNumberFormat="1" applyFont="1" applyFill="1" applyAlignment="1">
      <alignment horizontal="left"/>
    </xf>
    <xf numFmtId="0" fontId="3" fillId="3" borderId="0" xfId="0" applyFont="1" applyFill="1"/>
    <xf numFmtId="0" fontId="6" fillId="3" borderId="0" xfId="0" applyFont="1" applyFill="1"/>
    <xf numFmtId="4" fontId="6" fillId="3" borderId="0" xfId="0" applyNumberFormat="1" applyFont="1" applyFill="1"/>
    <xf numFmtId="0" fontId="3" fillId="3" borderId="0" xfId="0" applyFont="1" applyFill="1" applyAlignment="1">
      <alignment horizontal="left"/>
    </xf>
    <xf numFmtId="0" fontId="3" fillId="3" borderId="2" xfId="0" applyFont="1" applyFill="1" applyBorder="1"/>
    <xf numFmtId="4" fontId="6" fillId="3" borderId="2" xfId="0" applyNumberFormat="1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4" fontId="3" fillId="3" borderId="9" xfId="0" applyNumberFormat="1" applyFont="1" applyFill="1" applyBorder="1"/>
    <xf numFmtId="4" fontId="3" fillId="3" borderId="10" xfId="0" applyNumberFormat="1" applyFont="1" applyFill="1" applyBorder="1"/>
    <xf numFmtId="4" fontId="4" fillId="3" borderId="11" xfId="0" applyNumberFormat="1" applyFont="1" applyFill="1" applyBorder="1"/>
    <xf numFmtId="4" fontId="4" fillId="3" borderId="0" xfId="0" applyNumberFormat="1" applyFont="1" applyFill="1"/>
    <xf numFmtId="4" fontId="3" fillId="3" borderId="2" xfId="0" applyNumberFormat="1" applyFont="1" applyFill="1" applyBorder="1" applyAlignment="1">
      <alignment horizontal="left"/>
    </xf>
    <xf numFmtId="0" fontId="6" fillId="3" borderId="12" xfId="0" applyFont="1" applyFill="1" applyBorder="1" applyAlignment="1">
      <alignment horizontal="left"/>
    </xf>
    <xf numFmtId="4" fontId="3" fillId="3" borderId="11" xfId="0" applyNumberFormat="1" applyFont="1" applyFill="1" applyBorder="1"/>
    <xf numFmtId="4" fontId="3" fillId="3" borderId="13" xfId="0" applyNumberFormat="1" applyFont="1" applyFill="1" applyBorder="1"/>
    <xf numFmtId="4" fontId="6" fillId="3" borderId="10" xfId="0" applyNumberFormat="1" applyFont="1" applyFill="1" applyBorder="1"/>
    <xf numFmtId="0" fontId="3" fillId="3" borderId="14" xfId="0" applyFont="1" applyFill="1" applyBorder="1" applyAlignment="1">
      <alignment horizontal="left"/>
    </xf>
    <xf numFmtId="0" fontId="3" fillId="3" borderId="15" xfId="0" applyFont="1" applyFill="1" applyBorder="1"/>
    <xf numFmtId="0" fontId="3" fillId="3" borderId="16" xfId="0" applyFont="1" applyFill="1" applyBorder="1"/>
    <xf numFmtId="4" fontId="3" fillId="3" borderId="17" xfId="1" applyNumberFormat="1" applyFont="1" applyFill="1" applyBorder="1"/>
    <xf numFmtId="4" fontId="7" fillId="3" borderId="17" xfId="1" applyNumberFormat="1" applyFont="1" applyFill="1" applyBorder="1"/>
    <xf numFmtId="4" fontId="3" fillId="3" borderId="18" xfId="1" applyNumberFormat="1" applyFont="1" applyFill="1" applyBorder="1"/>
    <xf numFmtId="4" fontId="4" fillId="3" borderId="17" xfId="1" applyNumberFormat="1" applyFont="1" applyFill="1" applyBorder="1"/>
    <xf numFmtId="4" fontId="9" fillId="3" borderId="2" xfId="0" applyNumberFormat="1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20" xfId="0" applyFont="1" applyFill="1" applyBorder="1"/>
    <xf numFmtId="0" fontId="3" fillId="3" borderId="21" xfId="0" applyFont="1" applyFill="1" applyBorder="1"/>
    <xf numFmtId="4" fontId="3" fillId="3" borderId="21" xfId="1" applyNumberFormat="1" applyFont="1" applyFill="1" applyBorder="1"/>
    <xf numFmtId="4" fontId="7" fillId="3" borderId="22" xfId="1" applyNumberFormat="1" applyFont="1" applyFill="1" applyBorder="1"/>
    <xf numFmtId="4" fontId="4" fillId="3" borderId="20" xfId="1" applyNumberFormat="1" applyFont="1" applyFill="1" applyBorder="1"/>
    <xf numFmtId="4" fontId="10" fillId="3" borderId="0" xfId="0" applyNumberFormat="1" applyFont="1" applyFill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10" xfId="0" applyFont="1" applyFill="1" applyBorder="1"/>
    <xf numFmtId="4" fontId="6" fillId="3" borderId="10" xfId="0" applyNumberFormat="1" applyFont="1" applyFill="1" applyBorder="1" applyAlignment="1">
      <alignment horizontal="right"/>
    </xf>
    <xf numFmtId="4" fontId="5" fillId="3" borderId="11" xfId="1" applyNumberFormat="1" applyFont="1" applyFill="1" applyBorder="1"/>
    <xf numFmtId="4" fontId="5" fillId="3" borderId="0" xfId="0" applyNumberFormat="1" applyFont="1" applyFill="1" applyAlignment="1">
      <alignment horizontal="right"/>
    </xf>
    <xf numFmtId="4" fontId="6" fillId="3" borderId="30" xfId="0" applyNumberFormat="1" applyFont="1" applyFill="1" applyBorder="1" applyAlignment="1">
      <alignment horizontal="right"/>
    </xf>
    <xf numFmtId="4" fontId="5" fillId="3" borderId="13" xfId="1" applyNumberFormat="1" applyFont="1" applyFill="1" applyBorder="1"/>
    <xf numFmtId="4" fontId="5" fillId="3" borderId="31" xfId="0" applyNumberFormat="1" applyFont="1" applyFill="1" applyBorder="1" applyAlignment="1">
      <alignment horizontal="right"/>
    </xf>
    <xf numFmtId="0" fontId="6" fillId="3" borderId="14" xfId="0" applyFont="1" applyFill="1" applyBorder="1" applyAlignment="1">
      <alignment horizontal="left"/>
    </xf>
    <xf numFmtId="0" fontId="6" fillId="3" borderId="15" xfId="0" applyFont="1" applyFill="1" applyBorder="1"/>
    <xf numFmtId="0" fontId="6" fillId="3" borderId="18" xfId="0" applyFont="1" applyFill="1" applyBorder="1"/>
    <xf numFmtId="4" fontId="3" fillId="3" borderId="18" xfId="0" applyNumberFormat="1" applyFont="1" applyFill="1" applyBorder="1" applyAlignment="1">
      <alignment horizontal="right"/>
    </xf>
    <xf numFmtId="4" fontId="3" fillId="3" borderId="32" xfId="0" applyNumberFormat="1" applyFont="1" applyFill="1" applyBorder="1" applyAlignment="1">
      <alignment horizontal="right"/>
    </xf>
    <xf numFmtId="4" fontId="5" fillId="3" borderId="17" xfId="1" applyNumberFormat="1" applyFont="1" applyFill="1" applyBorder="1"/>
    <xf numFmtId="4" fontId="4" fillId="3" borderId="15" xfId="0" applyNumberFormat="1" applyFont="1" applyFill="1" applyBorder="1" applyAlignment="1">
      <alignment horizontal="right"/>
    </xf>
    <xf numFmtId="0" fontId="3" fillId="3" borderId="33" xfId="0" applyFont="1" applyFill="1" applyBorder="1"/>
    <xf numFmtId="0" fontId="3" fillId="3" borderId="18" xfId="0" applyFont="1" applyFill="1" applyBorder="1"/>
    <xf numFmtId="4" fontId="3" fillId="3" borderId="32" xfId="1" applyNumberFormat="1" applyFont="1" applyFill="1" applyBorder="1"/>
    <xf numFmtId="4" fontId="4" fillId="3" borderId="15" xfId="1" applyNumberFormat="1" applyFont="1" applyFill="1" applyBorder="1"/>
    <xf numFmtId="4" fontId="6" fillId="3" borderId="18" xfId="0" applyNumberFormat="1" applyFont="1" applyFill="1" applyBorder="1" applyAlignment="1">
      <alignment horizontal="right"/>
    </xf>
    <xf numFmtId="4" fontId="6" fillId="3" borderId="32" xfId="0" applyNumberFormat="1" applyFont="1" applyFill="1" applyBorder="1" applyAlignment="1">
      <alignment horizontal="right"/>
    </xf>
    <xf numFmtId="4" fontId="5" fillId="3" borderId="15" xfId="0" applyNumberFormat="1" applyFont="1" applyFill="1" applyBorder="1" applyAlignment="1">
      <alignment horizontal="right"/>
    </xf>
    <xf numFmtId="4" fontId="10" fillId="3" borderId="2" xfId="0" applyNumberFormat="1" applyFont="1" applyFill="1" applyBorder="1" applyAlignment="1">
      <alignment horizontal="left"/>
    </xf>
    <xf numFmtId="0" fontId="6" fillId="3" borderId="40" xfId="0" applyFont="1" applyFill="1" applyBorder="1"/>
    <xf numFmtId="4" fontId="6" fillId="3" borderId="41" xfId="0" applyNumberFormat="1" applyFont="1" applyFill="1" applyBorder="1" applyAlignment="1">
      <alignment horizontal="right"/>
    </xf>
    <xf numFmtId="0" fontId="6" fillId="3" borderId="42" xfId="0" applyFont="1" applyFill="1" applyBorder="1" applyAlignment="1">
      <alignment horizontal="left"/>
    </xf>
    <xf numFmtId="4" fontId="6" fillId="3" borderId="32" xfId="1" applyNumberFormat="1" applyFont="1" applyFill="1" applyBorder="1"/>
    <xf numFmtId="4" fontId="6" fillId="3" borderId="18" xfId="1" applyNumberFormat="1" applyFont="1" applyFill="1" applyBorder="1"/>
    <xf numFmtId="4" fontId="5" fillId="3" borderId="15" xfId="1" applyNumberFormat="1" applyFont="1" applyFill="1" applyBorder="1"/>
    <xf numFmtId="0" fontId="3" fillId="3" borderId="43" xfId="0" applyFont="1" applyFill="1" applyBorder="1" applyAlignment="1">
      <alignment horizontal="left"/>
    </xf>
    <xf numFmtId="0" fontId="3" fillId="3" borderId="31" xfId="0" applyFont="1" applyFill="1" applyBorder="1"/>
    <xf numFmtId="0" fontId="6" fillId="3" borderId="31" xfId="0" applyFont="1" applyFill="1" applyBorder="1"/>
    <xf numFmtId="4" fontId="6" fillId="3" borderId="17" xfId="0" applyNumberFormat="1" applyFont="1" applyFill="1" applyBorder="1" applyAlignment="1">
      <alignment horizontal="right"/>
    </xf>
    <xf numFmtId="4" fontId="4" fillId="3" borderId="18" xfId="1" applyNumberFormat="1" applyFont="1" applyFill="1" applyBorder="1"/>
    <xf numFmtId="4" fontId="5" fillId="3" borderId="42" xfId="0" applyNumberFormat="1" applyFont="1" applyFill="1" applyBorder="1" applyAlignment="1">
      <alignment horizontal="right"/>
    </xf>
    <xf numFmtId="0" fontId="6" fillId="3" borderId="16" xfId="0" applyFont="1" applyFill="1" applyBorder="1"/>
    <xf numFmtId="4" fontId="6" fillId="3" borderId="13" xfId="1" applyNumberFormat="1" applyFont="1" applyFill="1" applyBorder="1"/>
    <xf numFmtId="4" fontId="6" fillId="3" borderId="30" xfId="1" applyNumberFormat="1" applyFont="1" applyFill="1" applyBorder="1"/>
    <xf numFmtId="4" fontId="5" fillId="3" borderId="30" xfId="1" applyNumberFormat="1" applyFont="1" applyFill="1" applyBorder="1"/>
    <xf numFmtId="4" fontId="3" fillId="3" borderId="17" xfId="0" applyNumberFormat="1" applyFont="1" applyFill="1" applyBorder="1" applyAlignment="1">
      <alignment horizontal="right"/>
    </xf>
    <xf numFmtId="4" fontId="5" fillId="3" borderId="18" xfId="1" applyNumberFormat="1" applyFont="1" applyFill="1" applyBorder="1"/>
    <xf numFmtId="4" fontId="4" fillId="3" borderId="42" xfId="0" applyNumberFormat="1" applyFont="1" applyFill="1" applyBorder="1" applyAlignment="1">
      <alignment horizontal="right"/>
    </xf>
    <xf numFmtId="0" fontId="3" fillId="3" borderId="44" xfId="0" applyFont="1" applyFill="1" applyBorder="1"/>
    <xf numFmtId="4" fontId="7" fillId="3" borderId="17" xfId="0" applyNumberFormat="1" applyFont="1" applyFill="1" applyBorder="1" applyAlignment="1">
      <alignment horizontal="right"/>
    </xf>
    <xf numFmtId="4" fontId="11" fillId="3" borderId="42" xfId="0" applyNumberFormat="1" applyFont="1" applyFill="1" applyBorder="1" applyAlignment="1">
      <alignment horizontal="right"/>
    </xf>
    <xf numFmtId="4" fontId="4" fillId="3" borderId="33" xfId="0" applyNumberFormat="1" applyFont="1" applyFill="1" applyBorder="1" applyAlignment="1">
      <alignment horizontal="right"/>
    </xf>
    <xf numFmtId="0" fontId="6" fillId="3" borderId="20" xfId="0" applyFont="1" applyFill="1" applyBorder="1"/>
    <xf numFmtId="4" fontId="10" fillId="3" borderId="0" xfId="1" applyNumberFormat="1" applyFont="1" applyFill="1" applyBorder="1" applyAlignment="1">
      <alignment horizontal="left"/>
    </xf>
    <xf numFmtId="0" fontId="6" fillId="3" borderId="48" xfId="0" applyFont="1" applyFill="1" applyBorder="1" applyAlignment="1">
      <alignment horizontal="left"/>
    </xf>
    <xf numFmtId="4" fontId="6" fillId="3" borderId="49" xfId="0" applyNumberFormat="1" applyFont="1" applyFill="1" applyBorder="1" applyAlignment="1">
      <alignment horizontal="right"/>
    </xf>
    <xf numFmtId="4" fontId="6" fillId="3" borderId="49" xfId="0" applyNumberFormat="1" applyFont="1" applyFill="1" applyBorder="1"/>
    <xf numFmtId="4" fontId="3" fillId="3" borderId="0" xfId="0" applyNumberFormat="1" applyFont="1" applyFill="1" applyAlignment="1">
      <alignment horizontal="right"/>
    </xf>
    <xf numFmtId="4" fontId="3" fillId="3" borderId="0" xfId="0" applyNumberFormat="1" applyFont="1" applyFill="1"/>
    <xf numFmtId="4" fontId="5" fillId="3" borderId="0" xfId="1" applyNumberFormat="1" applyFont="1" applyFill="1" applyBorder="1"/>
    <xf numFmtId="0" fontId="6" fillId="3" borderId="43" xfId="0" applyFont="1" applyFill="1" applyBorder="1" applyAlignment="1">
      <alignment horizontal="left"/>
    </xf>
    <xf numFmtId="4" fontId="6" fillId="3" borderId="31" xfId="0" applyNumberFormat="1" applyFont="1" applyFill="1" applyBorder="1" applyAlignment="1">
      <alignment horizontal="right"/>
    </xf>
    <xf numFmtId="4" fontId="6" fillId="3" borderId="31" xfId="0" applyNumberFormat="1" applyFont="1" applyFill="1" applyBorder="1"/>
    <xf numFmtId="4" fontId="5" fillId="3" borderId="31" xfId="1" applyNumberFormat="1" applyFont="1" applyFill="1" applyBorder="1"/>
    <xf numFmtId="0" fontId="6" fillId="3" borderId="33" xfId="0" applyFont="1" applyFill="1" applyBorder="1"/>
    <xf numFmtId="0" fontId="3" fillId="3" borderId="50" xfId="0" applyFont="1" applyFill="1" applyBorder="1" applyAlignment="1">
      <alignment horizontal="left"/>
    </xf>
    <xf numFmtId="0" fontId="3" fillId="3" borderId="51" xfId="0" applyFont="1" applyFill="1" applyBorder="1"/>
    <xf numFmtId="4" fontId="3" fillId="3" borderId="13" xfId="0" applyNumberFormat="1" applyFont="1" applyFill="1" applyBorder="1" applyAlignment="1">
      <alignment horizontal="right"/>
    </xf>
    <xf numFmtId="4" fontId="4" fillId="3" borderId="17" xfId="0" applyNumberFormat="1" applyFont="1" applyFill="1" applyBorder="1" applyAlignment="1">
      <alignment horizontal="right"/>
    </xf>
    <xf numFmtId="4" fontId="9" fillId="3" borderId="0" xfId="0" applyNumberFormat="1" applyFont="1" applyFill="1" applyAlignment="1">
      <alignment horizontal="left"/>
    </xf>
    <xf numFmtId="4" fontId="3" fillId="3" borderId="30" xfId="0" applyNumberFormat="1" applyFont="1" applyFill="1" applyBorder="1" applyAlignment="1">
      <alignment horizontal="right"/>
    </xf>
    <xf numFmtId="4" fontId="4" fillId="3" borderId="30" xfId="1" applyNumberFormat="1" applyFont="1" applyFill="1" applyBorder="1"/>
    <xf numFmtId="4" fontId="4" fillId="3" borderId="13" xfId="0" applyNumberFormat="1" applyFont="1" applyFill="1" applyBorder="1" applyAlignment="1">
      <alignment horizontal="right"/>
    </xf>
    <xf numFmtId="4" fontId="6" fillId="3" borderId="11" xfId="0" applyNumberFormat="1" applyFont="1" applyFill="1" applyBorder="1" applyAlignment="1">
      <alignment horizontal="right"/>
    </xf>
    <xf numFmtId="4" fontId="4" fillId="3" borderId="10" xfId="1" applyNumberFormat="1" applyFont="1" applyFill="1" applyBorder="1"/>
    <xf numFmtId="4" fontId="5" fillId="3" borderId="11" xfId="0" applyNumberFormat="1" applyFont="1" applyFill="1" applyBorder="1" applyAlignment="1">
      <alignment horizontal="right"/>
    </xf>
    <xf numFmtId="4" fontId="5" fillId="3" borderId="17" xfId="0" applyNumberFormat="1" applyFont="1" applyFill="1" applyBorder="1" applyAlignment="1">
      <alignment horizontal="right"/>
    </xf>
    <xf numFmtId="0" fontId="3" fillId="3" borderId="42" xfId="0" applyFont="1" applyFill="1" applyBorder="1" applyAlignment="1">
      <alignment horizontal="left"/>
    </xf>
    <xf numFmtId="4" fontId="6" fillId="3" borderId="13" xfId="0" applyNumberFormat="1" applyFont="1" applyFill="1" applyBorder="1" applyAlignment="1">
      <alignment horizontal="right"/>
    </xf>
    <xf numFmtId="4" fontId="5" fillId="3" borderId="13" xfId="0" applyNumberFormat="1" applyFont="1" applyFill="1" applyBorder="1" applyAlignment="1">
      <alignment horizontal="right"/>
    </xf>
    <xf numFmtId="4" fontId="6" fillId="3" borderId="17" xfId="1" applyNumberFormat="1" applyFont="1" applyFill="1" applyBorder="1"/>
    <xf numFmtId="4" fontId="6" fillId="3" borderId="2" xfId="1" applyNumberFormat="1" applyFont="1" applyFill="1" applyBorder="1" applyAlignment="1">
      <alignment horizontal="left"/>
    </xf>
    <xf numFmtId="0" fontId="6" fillId="3" borderId="52" xfId="0" applyFont="1" applyFill="1" applyBorder="1" applyAlignment="1">
      <alignment horizontal="left"/>
    </xf>
    <xf numFmtId="0" fontId="6" fillId="3" borderId="53" xfId="0" applyFont="1" applyFill="1" applyBorder="1"/>
    <xf numFmtId="4" fontId="6" fillId="3" borderId="53" xfId="1" applyNumberFormat="1" applyFont="1" applyFill="1" applyBorder="1"/>
    <xf numFmtId="4" fontId="4" fillId="3" borderId="53" xfId="1" applyNumberFormat="1" applyFont="1" applyFill="1" applyBorder="1"/>
    <xf numFmtId="0" fontId="6" fillId="3" borderId="54" xfId="0" applyFont="1" applyFill="1" applyBorder="1"/>
    <xf numFmtId="4" fontId="6" fillId="3" borderId="55" xfId="0" applyNumberFormat="1" applyFont="1" applyFill="1" applyBorder="1" applyAlignment="1">
      <alignment horizontal="right"/>
    </xf>
    <xf numFmtId="4" fontId="6" fillId="3" borderId="55" xfId="0" applyNumberFormat="1" applyFont="1" applyFill="1" applyBorder="1"/>
    <xf numFmtId="0" fontId="6" fillId="3" borderId="50" xfId="0" applyFont="1" applyFill="1" applyBorder="1" applyAlignment="1">
      <alignment horizontal="left"/>
    </xf>
    <xf numFmtId="4" fontId="5" fillId="3" borderId="33" xfId="0" applyNumberFormat="1" applyFont="1" applyFill="1" applyBorder="1" applyAlignment="1">
      <alignment horizontal="right"/>
    </xf>
    <xf numFmtId="0" fontId="3" fillId="3" borderId="30" xfId="0" applyFont="1" applyFill="1" applyBorder="1"/>
    <xf numFmtId="0" fontId="3" fillId="3" borderId="56" xfId="0" applyFont="1" applyFill="1" applyBorder="1"/>
    <xf numFmtId="0" fontId="3" fillId="3" borderId="35" xfId="0" applyFont="1" applyFill="1" applyBorder="1"/>
    <xf numFmtId="4" fontId="3" fillId="3" borderId="22" xfId="1" applyNumberFormat="1" applyFont="1" applyFill="1" applyBorder="1"/>
    <xf numFmtId="0" fontId="6" fillId="3" borderId="4" xfId="0" applyFont="1" applyFill="1" applyBorder="1"/>
    <xf numFmtId="4" fontId="6" fillId="3" borderId="6" xfId="1" applyNumberFormat="1" applyFont="1" applyFill="1" applyBorder="1"/>
    <xf numFmtId="4" fontId="10" fillId="3" borderId="2" xfId="1" applyNumberFormat="1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4" fontId="6" fillId="3" borderId="0" xfId="1" applyNumberFormat="1" applyFont="1" applyFill="1" applyBorder="1"/>
    <xf numFmtId="4" fontId="5" fillId="3" borderId="58" xfId="1" applyNumberFormat="1" applyFont="1" applyFill="1" applyBorder="1"/>
    <xf numFmtId="0" fontId="6" fillId="3" borderId="59" xfId="0" applyFont="1" applyFill="1" applyBorder="1"/>
    <xf numFmtId="4" fontId="6" fillId="3" borderId="59" xfId="1" applyNumberFormat="1" applyFont="1" applyFill="1" applyBorder="1"/>
    <xf numFmtId="4" fontId="5" fillId="3" borderId="59" xfId="1" applyNumberFormat="1" applyFont="1" applyFill="1" applyBorder="1"/>
    <xf numFmtId="10" fontId="4" fillId="3" borderId="62" xfId="1" applyNumberFormat="1" applyFont="1" applyFill="1" applyBorder="1"/>
    <xf numFmtId="0" fontId="6" fillId="3" borderId="51" xfId="0" applyFont="1" applyFill="1" applyBorder="1"/>
    <xf numFmtId="0" fontId="12" fillId="3" borderId="0" xfId="0" applyFont="1" applyFill="1"/>
    <xf numFmtId="0" fontId="12" fillId="3" borderId="31" xfId="0" applyFont="1" applyFill="1" applyBorder="1"/>
    <xf numFmtId="4" fontId="3" fillId="3" borderId="2" xfId="1" applyNumberFormat="1" applyFont="1" applyFill="1" applyBorder="1" applyAlignment="1">
      <alignment horizontal="left"/>
    </xf>
    <xf numFmtId="4" fontId="7" fillId="3" borderId="18" xfId="1" applyNumberFormat="1" applyFont="1" applyFill="1" applyBorder="1"/>
    <xf numFmtId="4" fontId="9" fillId="3" borderId="2" xfId="0" quotePrefix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0" fontId="6" fillId="3" borderId="60" xfId="0" applyFont="1" applyFill="1" applyBorder="1" applyAlignment="1">
      <alignment horizontal="left"/>
    </xf>
    <xf numFmtId="0" fontId="6" fillId="3" borderId="61" xfId="0" applyFont="1" applyFill="1" applyBorder="1"/>
    <xf numFmtId="4" fontId="6" fillId="3" borderId="61" xfId="1" applyNumberFormat="1" applyFont="1" applyFill="1" applyBorder="1"/>
    <xf numFmtId="4" fontId="5" fillId="3" borderId="2" xfId="1" applyNumberFormat="1" applyFont="1" applyFill="1" applyBorder="1"/>
    <xf numFmtId="0" fontId="6" fillId="3" borderId="30" xfId="0" applyFont="1" applyFill="1" applyBorder="1"/>
    <xf numFmtId="4" fontId="6" fillId="3" borderId="30" xfId="0" applyNumberFormat="1" applyFont="1" applyFill="1" applyBorder="1"/>
    <xf numFmtId="4" fontId="4" fillId="3" borderId="55" xfId="1" applyNumberFormat="1" applyFont="1" applyFill="1" applyBorder="1"/>
    <xf numFmtId="0" fontId="3" fillId="3" borderId="67" xfId="0" applyFont="1" applyFill="1" applyBorder="1"/>
    <xf numFmtId="0" fontId="6" fillId="3" borderId="55" xfId="0" applyFont="1" applyFill="1" applyBorder="1" applyAlignment="1">
      <alignment horizontal="left"/>
    </xf>
    <xf numFmtId="0" fontId="6" fillId="3" borderId="55" xfId="0" applyFont="1" applyFill="1" applyBorder="1"/>
    <xf numFmtId="0" fontId="6" fillId="3" borderId="62" xfId="0" applyFont="1" applyFill="1" applyBorder="1"/>
    <xf numFmtId="0" fontId="6" fillId="3" borderId="69" xfId="0" applyFont="1" applyFill="1" applyBorder="1"/>
    <xf numFmtId="0" fontId="6" fillId="3" borderId="70" xfId="0" applyFont="1" applyFill="1" applyBorder="1"/>
    <xf numFmtId="4" fontId="6" fillId="3" borderId="71" xfId="0" applyNumberFormat="1" applyFont="1" applyFill="1" applyBorder="1"/>
    <xf numFmtId="4" fontId="4" fillId="3" borderId="9" xfId="1" applyNumberFormat="1" applyFont="1" applyFill="1" applyBorder="1"/>
    <xf numFmtId="0" fontId="3" fillId="3" borderId="12" xfId="0" applyFont="1" applyFill="1" applyBorder="1" applyAlignment="1">
      <alignment horizontal="left"/>
    </xf>
    <xf numFmtId="4" fontId="3" fillId="3" borderId="72" xfId="0" applyNumberFormat="1" applyFont="1" applyFill="1" applyBorder="1"/>
    <xf numFmtId="4" fontId="4" fillId="3" borderId="32" xfId="1" applyNumberFormat="1" applyFont="1" applyFill="1" applyBorder="1"/>
    <xf numFmtId="4" fontId="3" fillId="3" borderId="17" xfId="0" applyNumberFormat="1" applyFont="1" applyFill="1" applyBorder="1"/>
    <xf numFmtId="4" fontId="3" fillId="3" borderId="18" xfId="0" applyNumberFormat="1" applyFont="1" applyFill="1" applyBorder="1"/>
    <xf numFmtId="4" fontId="6" fillId="3" borderId="13" xfId="0" applyNumberFormat="1" applyFont="1" applyFill="1" applyBorder="1"/>
    <xf numFmtId="0" fontId="3" fillId="3" borderId="63" xfId="0" applyFont="1" applyFill="1" applyBorder="1" applyAlignment="1">
      <alignment horizontal="left"/>
    </xf>
    <xf numFmtId="0" fontId="3" fillId="3" borderId="73" xfId="0" applyFont="1" applyFill="1" applyBorder="1"/>
    <xf numFmtId="0" fontId="3" fillId="3" borderId="53" xfId="0" applyFont="1" applyFill="1" applyBorder="1"/>
    <xf numFmtId="4" fontId="3" fillId="3" borderId="66" xfId="1" applyNumberFormat="1" applyFont="1" applyFill="1" applyBorder="1"/>
    <xf numFmtId="4" fontId="7" fillId="3" borderId="66" xfId="1" applyNumberFormat="1" applyFont="1" applyFill="1" applyBorder="1"/>
    <xf numFmtId="4" fontId="3" fillId="3" borderId="0" xfId="1" applyNumberFormat="1" applyFont="1" applyFill="1" applyBorder="1"/>
    <xf numFmtId="4" fontId="7" fillId="3" borderId="0" xfId="1" applyNumberFormat="1" applyFont="1" applyFill="1" applyBorder="1"/>
    <xf numFmtId="4" fontId="4" fillId="3" borderId="59" xfId="1" applyNumberFormat="1" applyFont="1" applyFill="1" applyBorder="1"/>
    <xf numFmtId="0" fontId="6" fillId="3" borderId="74" xfId="0" applyFont="1" applyFill="1" applyBorder="1"/>
    <xf numFmtId="4" fontId="6" fillId="3" borderId="17" xfId="0" applyNumberFormat="1" applyFont="1" applyFill="1" applyBorder="1"/>
    <xf numFmtId="4" fontId="6" fillId="3" borderId="18" xfId="0" applyNumberFormat="1" applyFont="1" applyFill="1" applyBorder="1"/>
    <xf numFmtId="4" fontId="3" fillId="3" borderId="22" xfId="0" applyNumberFormat="1" applyFont="1" applyFill="1" applyBorder="1" applyAlignment="1">
      <alignment horizontal="right"/>
    </xf>
    <xf numFmtId="4" fontId="3" fillId="3" borderId="21" xfId="0" applyNumberFormat="1" applyFont="1" applyFill="1" applyBorder="1" applyAlignment="1">
      <alignment horizontal="right"/>
    </xf>
    <xf numFmtId="4" fontId="4" fillId="3" borderId="20" xfId="0" applyNumberFormat="1" applyFont="1" applyFill="1" applyBorder="1" applyAlignment="1">
      <alignment horizontal="right"/>
    </xf>
    <xf numFmtId="0" fontId="3" fillId="3" borderId="72" xfId="0" applyFont="1" applyFill="1" applyBorder="1"/>
    <xf numFmtId="4" fontId="3" fillId="3" borderId="14" xfId="0" applyNumberFormat="1" applyFont="1" applyFill="1" applyBorder="1" applyAlignment="1">
      <alignment horizontal="right"/>
    </xf>
    <xf numFmtId="4" fontId="3" fillId="3" borderId="10" xfId="0" applyNumberFormat="1" applyFont="1" applyFill="1" applyBorder="1" applyAlignment="1">
      <alignment horizontal="right"/>
    </xf>
    <xf numFmtId="4" fontId="4" fillId="3" borderId="0" xfId="0" applyNumberFormat="1" applyFont="1" applyFill="1" applyAlignment="1">
      <alignment horizontal="right"/>
    </xf>
    <xf numFmtId="4" fontId="4" fillId="3" borderId="18" xfId="0" applyNumberFormat="1" applyFont="1" applyFill="1" applyBorder="1" applyAlignment="1">
      <alignment horizontal="right"/>
    </xf>
    <xf numFmtId="4" fontId="3" fillId="3" borderId="61" xfId="0" applyNumberFormat="1" applyFont="1" applyFill="1" applyBorder="1"/>
    <xf numFmtId="4" fontId="4" fillId="3" borderId="75" xfId="1" applyNumberFormat="1" applyFont="1" applyFill="1" applyBorder="1"/>
    <xf numFmtId="4" fontId="4" fillId="3" borderId="4" xfId="0" applyNumberFormat="1" applyFont="1" applyFill="1" applyBorder="1" applyAlignment="1">
      <alignment horizontal="right"/>
    </xf>
    <xf numFmtId="0" fontId="3" fillId="3" borderId="10" xfId="0" applyFont="1" applyFill="1" applyBorder="1"/>
    <xf numFmtId="4" fontId="3" fillId="3" borderId="30" xfId="0" applyNumberFormat="1" applyFont="1" applyFill="1" applyBorder="1"/>
    <xf numFmtId="4" fontId="14" fillId="3" borderId="18" xfId="0" applyNumberFormat="1" applyFont="1" applyFill="1" applyBorder="1" applyAlignment="1">
      <alignment horizontal="right"/>
    </xf>
    <xf numFmtId="4" fontId="4" fillId="3" borderId="31" xfId="0" applyNumberFormat="1" applyFont="1" applyFill="1" applyBorder="1" applyAlignment="1">
      <alignment horizontal="right"/>
    </xf>
    <xf numFmtId="4" fontId="4" fillId="3" borderId="21" xfId="1" applyNumberFormat="1" applyFont="1" applyFill="1" applyBorder="1"/>
    <xf numFmtId="4" fontId="6" fillId="3" borderId="7" xfId="1" applyNumberFormat="1" applyFont="1" applyFill="1" applyBorder="1"/>
    <xf numFmtId="4" fontId="4" fillId="3" borderId="69" xfId="0" applyNumberFormat="1" applyFont="1" applyFill="1" applyBorder="1" applyAlignment="1">
      <alignment horizontal="right"/>
    </xf>
    <xf numFmtId="0" fontId="3" fillId="3" borderId="58" xfId="0" applyFont="1" applyFill="1" applyBorder="1"/>
    <xf numFmtId="4" fontId="5" fillId="3" borderId="6" xfId="0" applyNumberFormat="1" applyFont="1" applyFill="1" applyBorder="1" applyAlignment="1">
      <alignment horizontal="right"/>
    </xf>
    <xf numFmtId="0" fontId="6" fillId="3" borderId="67" xfId="0" applyFont="1" applyFill="1" applyBorder="1"/>
    <xf numFmtId="4" fontId="5" fillId="3" borderId="51" xfId="0" applyNumberFormat="1" applyFont="1" applyFill="1" applyBorder="1" applyAlignment="1">
      <alignment horizontal="right"/>
    </xf>
    <xf numFmtId="0" fontId="6" fillId="3" borderId="13" xfId="0" applyFont="1" applyFill="1" applyBorder="1" applyAlignment="1">
      <alignment horizontal="left"/>
    </xf>
    <xf numFmtId="4" fontId="15" fillId="3" borderId="15" xfId="0" applyNumberFormat="1" applyFont="1" applyFill="1" applyBorder="1" applyAlignment="1">
      <alignment horizontal="right"/>
    </xf>
    <xf numFmtId="0" fontId="6" fillId="3" borderId="17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4" fontId="6" fillId="3" borderId="80" xfId="0" applyNumberFormat="1" applyFont="1" applyFill="1" applyBorder="1" applyAlignment="1">
      <alignment horizontal="right"/>
    </xf>
    <xf numFmtId="4" fontId="6" fillId="3" borderId="80" xfId="0" applyNumberFormat="1" applyFont="1" applyFill="1" applyBorder="1"/>
    <xf numFmtId="4" fontId="4" fillId="3" borderId="76" xfId="1" applyNumberFormat="1" applyFont="1" applyFill="1" applyBorder="1"/>
    <xf numFmtId="4" fontId="4" fillId="3" borderId="6" xfId="0" applyNumberFormat="1" applyFont="1" applyFill="1" applyBorder="1" applyAlignment="1">
      <alignment horizontal="right"/>
    </xf>
    <xf numFmtId="4" fontId="6" fillId="3" borderId="6" xfId="0" applyNumberFormat="1" applyFont="1" applyFill="1" applyBorder="1" applyAlignment="1">
      <alignment horizontal="right"/>
    </xf>
    <xf numFmtId="4" fontId="6" fillId="3" borderId="6" xfId="0" applyNumberFormat="1" applyFont="1" applyFill="1" applyBorder="1"/>
    <xf numFmtId="4" fontId="4" fillId="3" borderId="57" xfId="1" applyNumberFormat="1" applyFont="1" applyFill="1" applyBorder="1"/>
    <xf numFmtId="4" fontId="6" fillId="3" borderId="11" xfId="0" applyNumberFormat="1" applyFont="1" applyFill="1" applyBorder="1"/>
    <xf numFmtId="4" fontId="3" fillId="3" borderId="22" xfId="0" applyNumberFormat="1" applyFont="1" applyFill="1" applyBorder="1"/>
    <xf numFmtId="0" fontId="16" fillId="3" borderId="20" xfId="0" applyFont="1" applyFill="1" applyBorder="1"/>
    <xf numFmtId="4" fontId="4" fillId="3" borderId="66" xfId="1" applyNumberFormat="1" applyFont="1" applyFill="1" applyBorder="1"/>
    <xf numFmtId="4" fontId="4" fillId="3" borderId="13" xfId="1" applyNumberFormat="1" applyFont="1" applyFill="1" applyBorder="1"/>
    <xf numFmtId="4" fontId="6" fillId="3" borderId="75" xfId="0" applyNumberFormat="1" applyFont="1" applyFill="1" applyBorder="1" applyAlignment="1">
      <alignment horizontal="right"/>
    </xf>
    <xf numFmtId="4" fontId="6" fillId="3" borderId="66" xfId="0" applyNumberFormat="1" applyFont="1" applyFill="1" applyBorder="1"/>
    <xf numFmtId="4" fontId="6" fillId="3" borderId="9" xfId="1" applyNumberFormat="1" applyFont="1" applyFill="1" applyBorder="1"/>
    <xf numFmtId="0" fontId="6" fillId="3" borderId="59" xfId="0" applyFont="1" applyFill="1" applyBorder="1" applyAlignment="1">
      <alignment horizontal="left"/>
    </xf>
    <xf numFmtId="4" fontId="6" fillId="3" borderId="75" xfId="0" applyNumberFormat="1" applyFont="1" applyFill="1" applyBorder="1"/>
    <xf numFmtId="4" fontId="6" fillId="3" borderId="0" xfId="0" applyNumberFormat="1" applyFont="1" applyFill="1" applyAlignment="1">
      <alignment horizontal="right"/>
    </xf>
    <xf numFmtId="4" fontId="17" fillId="3" borderId="0" xfId="0" applyNumberFormat="1" applyFont="1" applyFill="1" applyAlignment="1">
      <alignment horizontal="right"/>
    </xf>
    <xf numFmtId="49" fontId="6" fillId="3" borderId="0" xfId="0" applyNumberFormat="1" applyFont="1" applyFill="1" applyAlignment="1">
      <alignment horizontal="left"/>
    </xf>
    <xf numFmtId="4" fontId="8" fillId="3" borderId="0" xfId="2" applyNumberFormat="1" applyFont="1" applyFill="1" applyBorder="1" applyAlignment="1">
      <alignment horizontal="right"/>
    </xf>
    <xf numFmtId="4" fontId="3" fillId="3" borderId="11" xfId="0" applyNumberFormat="1" applyFont="1" applyFill="1" applyBorder="1" applyAlignment="1">
      <alignment horizontal="left"/>
    </xf>
    <xf numFmtId="0" fontId="3" fillId="3" borderId="11" xfId="0" applyFont="1" applyFill="1" applyBorder="1"/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4" fontId="6" fillId="4" borderId="6" xfId="0" applyNumberFormat="1" applyFont="1" applyFill="1" applyBorder="1" applyAlignment="1">
      <alignment horizontal="center" wrapText="1"/>
    </xf>
    <xf numFmtId="4" fontId="5" fillId="4" borderId="6" xfId="0" applyNumberFormat="1" applyFont="1" applyFill="1" applyBorder="1" applyAlignment="1">
      <alignment horizontal="center" wrapText="1"/>
    </xf>
    <xf numFmtId="0" fontId="6" fillId="5" borderId="23" xfId="0" applyFont="1" applyFill="1" applyBorder="1" applyAlignment="1">
      <alignment horizontal="left"/>
    </xf>
    <xf numFmtId="0" fontId="6" fillId="5" borderId="24" xfId="0" applyFont="1" applyFill="1" applyBorder="1"/>
    <xf numFmtId="0" fontId="6" fillId="5" borderId="25" xfId="0" applyFont="1" applyFill="1" applyBorder="1"/>
    <xf numFmtId="0" fontId="6" fillId="5" borderId="26" xfId="0" applyFont="1" applyFill="1" applyBorder="1"/>
    <xf numFmtId="4" fontId="6" fillId="5" borderId="26" xfId="0" applyNumberFormat="1" applyFont="1" applyFill="1" applyBorder="1" applyAlignment="1">
      <alignment horizontal="right"/>
    </xf>
    <xf numFmtId="4" fontId="6" fillId="5" borderId="27" xfId="0" applyNumberFormat="1" applyFont="1" applyFill="1" applyBorder="1" applyAlignment="1">
      <alignment horizontal="right"/>
    </xf>
    <xf numFmtId="4" fontId="5" fillId="5" borderId="28" xfId="1" applyNumberFormat="1" applyFont="1" applyFill="1" applyBorder="1"/>
    <xf numFmtId="4" fontId="5" fillId="5" borderId="29" xfId="0" applyNumberFormat="1" applyFont="1" applyFill="1" applyBorder="1" applyAlignment="1">
      <alignment horizontal="right"/>
    </xf>
    <xf numFmtId="0" fontId="6" fillId="5" borderId="34" xfId="0" applyFont="1" applyFill="1" applyBorder="1" applyAlignment="1">
      <alignment horizontal="left"/>
    </xf>
    <xf numFmtId="0" fontId="6" fillId="5" borderId="35" xfId="0" applyFont="1" applyFill="1" applyBorder="1"/>
    <xf numFmtId="0" fontId="6" fillId="5" borderId="36" xfId="0" applyFont="1" applyFill="1" applyBorder="1"/>
    <xf numFmtId="0" fontId="6" fillId="5" borderId="37" xfId="0" applyFont="1" applyFill="1" applyBorder="1"/>
    <xf numFmtId="4" fontId="6" fillId="5" borderId="37" xfId="1" applyNumberFormat="1" applyFont="1" applyFill="1" applyBorder="1"/>
    <xf numFmtId="4" fontId="6" fillId="5" borderId="38" xfId="1" applyNumberFormat="1" applyFont="1" applyFill="1" applyBorder="1"/>
    <xf numFmtId="4" fontId="5" fillId="5" borderId="39" xfId="1" applyNumberFormat="1" applyFont="1" applyFill="1" applyBorder="1"/>
    <xf numFmtId="0" fontId="6" fillId="5" borderId="19" xfId="0" applyFont="1" applyFill="1" applyBorder="1" applyAlignment="1">
      <alignment horizontal="left"/>
    </xf>
    <xf numFmtId="0" fontId="6" fillId="5" borderId="20" xfId="0" applyFont="1" applyFill="1" applyBorder="1"/>
    <xf numFmtId="0" fontId="6" fillId="5" borderId="44" xfId="0" applyFont="1" applyFill="1" applyBorder="1"/>
    <xf numFmtId="4" fontId="6" fillId="5" borderId="45" xfId="1" applyNumberFormat="1" applyFont="1" applyFill="1" applyBorder="1"/>
    <xf numFmtId="4" fontId="6" fillId="5" borderId="21" xfId="1" applyNumberFormat="1" applyFont="1" applyFill="1" applyBorder="1"/>
    <xf numFmtId="4" fontId="5" fillId="5" borderId="21" xfId="1" applyNumberFormat="1" applyFont="1" applyFill="1" applyBorder="1"/>
    <xf numFmtId="0" fontId="6" fillId="5" borderId="46" xfId="0" applyFont="1" applyFill="1" applyBorder="1"/>
    <xf numFmtId="0" fontId="6" fillId="5" borderId="47" xfId="0" applyFont="1" applyFill="1" applyBorder="1"/>
    <xf numFmtId="4" fontId="6" fillId="5" borderId="27" xfId="1" applyNumberFormat="1" applyFont="1" applyFill="1" applyBorder="1"/>
    <xf numFmtId="4" fontId="6" fillId="5" borderId="26" xfId="1" applyNumberFormat="1" applyFont="1" applyFill="1" applyBorder="1"/>
    <xf numFmtId="0" fontId="6" fillId="6" borderId="14" xfId="0" applyFont="1" applyFill="1" applyBorder="1" applyAlignment="1">
      <alignment horizontal="left"/>
    </xf>
    <xf numFmtId="0" fontId="6" fillId="6" borderId="33" xfId="0" applyFont="1" applyFill="1" applyBorder="1"/>
    <xf numFmtId="0" fontId="6" fillId="6" borderId="15" xfId="0" applyFont="1" applyFill="1" applyBorder="1"/>
    <xf numFmtId="4" fontId="6" fillId="6" borderId="42" xfId="1" applyNumberFormat="1" applyFont="1" applyFill="1" applyBorder="1"/>
    <xf numFmtId="4" fontId="6" fillId="6" borderId="17" xfId="1" applyNumberFormat="1" applyFont="1" applyFill="1" applyBorder="1"/>
    <xf numFmtId="4" fontId="5" fillId="6" borderId="15" xfId="1" applyNumberFormat="1" applyFont="1" applyFill="1" applyBorder="1"/>
    <xf numFmtId="0" fontId="6" fillId="6" borderId="3" xfId="0" applyFont="1" applyFill="1" applyBorder="1" applyAlignment="1">
      <alignment horizontal="left"/>
    </xf>
    <xf numFmtId="0" fontId="6" fillId="6" borderId="4" xfId="0" applyFont="1" applyFill="1" applyBorder="1"/>
    <xf numFmtId="4" fontId="6" fillId="6" borderId="6" xfId="1" applyNumberFormat="1" applyFont="1" applyFill="1" applyBorder="1"/>
    <xf numFmtId="4" fontId="5" fillId="6" borderId="9" xfId="1" applyNumberFormat="1" applyFont="1" applyFill="1" applyBorder="1"/>
    <xf numFmtId="0" fontId="6" fillId="4" borderId="60" xfId="0" applyFont="1" applyFill="1" applyBorder="1" applyAlignment="1">
      <alignment horizontal="center" wrapText="1"/>
    </xf>
    <xf numFmtId="0" fontId="6" fillId="4" borderId="59" xfId="0" applyFont="1" applyFill="1" applyBorder="1" applyAlignment="1">
      <alignment horizontal="center"/>
    </xf>
    <xf numFmtId="0" fontId="6" fillId="4" borderId="61" xfId="0" applyFont="1" applyFill="1" applyBorder="1" applyAlignment="1">
      <alignment horizontal="center"/>
    </xf>
    <xf numFmtId="4" fontId="6" fillId="4" borderId="61" xfId="0" applyNumberFormat="1" applyFont="1" applyFill="1" applyBorder="1" applyAlignment="1">
      <alignment horizontal="center" wrapText="1"/>
    </xf>
    <xf numFmtId="0" fontId="6" fillId="6" borderId="63" xfId="0" applyFont="1" applyFill="1" applyBorder="1" applyAlignment="1">
      <alignment horizontal="left"/>
    </xf>
    <xf numFmtId="0" fontId="6" fillId="6" borderId="53" xfId="0" applyFont="1" applyFill="1" applyBorder="1"/>
    <xf numFmtId="0" fontId="6" fillId="6" borderId="64" xfId="0" applyFont="1" applyFill="1" applyBorder="1"/>
    <xf numFmtId="4" fontId="6" fillId="6" borderId="65" xfId="1" applyNumberFormat="1" applyFont="1" applyFill="1" applyBorder="1"/>
    <xf numFmtId="4" fontId="6" fillId="6" borderId="64" xfId="1" applyNumberFormat="1" applyFont="1" applyFill="1" applyBorder="1"/>
    <xf numFmtId="4" fontId="5" fillId="6" borderId="53" xfId="1" applyNumberFormat="1" applyFont="1" applyFill="1" applyBorder="1"/>
    <xf numFmtId="0" fontId="6" fillId="6" borderId="34" xfId="0" applyFont="1" applyFill="1" applyBorder="1" applyAlignment="1">
      <alignment horizontal="left"/>
    </xf>
    <xf numFmtId="0" fontId="6" fillId="6" borderId="36" xfId="0" applyFont="1" applyFill="1" applyBorder="1"/>
    <xf numFmtId="4" fontId="6" fillId="6" borderId="39" xfId="1" applyNumberFormat="1" applyFont="1" applyFill="1" applyBorder="1"/>
    <xf numFmtId="4" fontId="5" fillId="6" borderId="39" xfId="1" applyNumberFormat="1" applyFont="1" applyFill="1" applyBorder="1"/>
    <xf numFmtId="0" fontId="3" fillId="3" borderId="64" xfId="0" applyFont="1" applyFill="1" applyBorder="1"/>
    <xf numFmtId="0" fontId="6" fillId="4" borderId="57" xfId="0" applyFont="1" applyFill="1" applyBorder="1" applyAlignment="1">
      <alignment horizontal="left"/>
    </xf>
    <xf numFmtId="0" fontId="6" fillId="4" borderId="74" xfId="0" applyFont="1" applyFill="1" applyBorder="1"/>
    <xf numFmtId="0" fontId="6" fillId="4" borderId="4" xfId="0" applyFont="1" applyFill="1" applyBorder="1"/>
    <xf numFmtId="0" fontId="6" fillId="4" borderId="4" xfId="0" applyFont="1" applyFill="1" applyBorder="1" applyAlignment="1">
      <alignment wrapText="1"/>
    </xf>
    <xf numFmtId="4" fontId="6" fillId="4" borderId="6" xfId="0" applyNumberFormat="1" applyFont="1" applyFill="1" applyBorder="1" applyAlignment="1">
      <alignment horizontal="center"/>
    </xf>
    <xf numFmtId="4" fontId="5" fillId="4" borderId="4" xfId="0" applyNumberFormat="1" applyFont="1" applyFill="1" applyBorder="1" applyAlignment="1">
      <alignment horizontal="center" wrapText="1"/>
    </xf>
    <xf numFmtId="4" fontId="3" fillId="3" borderId="15" xfId="0" applyNumberFormat="1" applyFont="1" applyFill="1" applyBorder="1" applyAlignment="1">
      <alignment horizontal="right"/>
    </xf>
    <xf numFmtId="4" fontId="5" fillId="6" borderId="64" xfId="1" applyNumberFormat="1" applyFont="1" applyFill="1" applyBorder="1"/>
    <xf numFmtId="4" fontId="13" fillId="3" borderId="75" xfId="0" applyNumberFormat="1" applyFont="1" applyFill="1" applyBorder="1"/>
    <xf numFmtId="0" fontId="6" fillId="3" borderId="83" xfId="0" applyFont="1" applyFill="1" applyBorder="1" applyAlignment="1">
      <alignment horizontal="left"/>
    </xf>
    <xf numFmtId="4" fontId="5" fillId="3" borderId="84" xfId="1" applyNumberFormat="1" applyFont="1" applyFill="1" applyBorder="1"/>
    <xf numFmtId="4" fontId="13" fillId="3" borderId="17" xfId="0" applyNumberFormat="1" applyFont="1" applyFill="1" applyBorder="1"/>
    <xf numFmtId="4" fontId="13" fillId="3" borderId="13" xfId="0" applyNumberFormat="1" applyFont="1" applyFill="1" applyBorder="1"/>
    <xf numFmtId="0" fontId="3" fillId="3" borderId="85" xfId="0" applyFont="1" applyFill="1" applyBorder="1" applyAlignment="1">
      <alignment horizontal="left"/>
    </xf>
    <xf numFmtId="0" fontId="6" fillId="6" borderId="57" xfId="0" applyFont="1" applyFill="1" applyBorder="1" applyAlignment="1">
      <alignment horizontal="left"/>
    </xf>
    <xf numFmtId="0" fontId="6" fillId="6" borderId="57" xfId="0" applyFont="1" applyFill="1" applyBorder="1"/>
    <xf numFmtId="0" fontId="6" fillId="6" borderId="7" xfId="0" applyFont="1" applyFill="1" applyBorder="1"/>
    <xf numFmtId="0" fontId="6" fillId="6" borderId="5" xfId="0" applyFont="1" applyFill="1" applyBorder="1"/>
    <xf numFmtId="4" fontId="6" fillId="6" borderId="7" xfId="1" applyNumberFormat="1" applyFont="1" applyFill="1" applyBorder="1"/>
    <xf numFmtId="4" fontId="5" fillId="6" borderId="7" xfId="1" applyNumberFormat="1" applyFont="1" applyFill="1" applyBorder="1"/>
    <xf numFmtId="4" fontId="4" fillId="3" borderId="8" xfId="1" applyNumberFormat="1" applyFont="1" applyFill="1" applyBorder="1"/>
    <xf numFmtId="4" fontId="6" fillId="3" borderId="16" xfId="0" applyNumberFormat="1" applyFont="1" applyFill="1" applyBorder="1"/>
    <xf numFmtId="4" fontId="4" fillId="3" borderId="14" xfId="1" applyNumberFormat="1" applyFont="1" applyFill="1" applyBorder="1"/>
    <xf numFmtId="4" fontId="6" fillId="3" borderId="67" xfId="0" applyNumberFormat="1" applyFont="1" applyFill="1" applyBorder="1" applyAlignment="1">
      <alignment horizontal="right"/>
    </xf>
    <xf numFmtId="4" fontId="6" fillId="3" borderId="16" xfId="1" applyNumberFormat="1" applyFont="1" applyFill="1" applyBorder="1"/>
    <xf numFmtId="4" fontId="6" fillId="3" borderId="16" xfId="0" applyNumberFormat="1" applyFont="1" applyFill="1" applyBorder="1" applyAlignment="1">
      <alignment horizontal="right"/>
    </xf>
    <xf numFmtId="4" fontId="4" fillId="3" borderId="50" xfId="1" applyNumberFormat="1" applyFont="1" applyFill="1" applyBorder="1"/>
    <xf numFmtId="4" fontId="3" fillId="3" borderId="56" xfId="0" applyNumberFormat="1" applyFont="1" applyFill="1" applyBorder="1"/>
    <xf numFmtId="4" fontId="12" fillId="3" borderId="18" xfId="0" applyNumberFormat="1" applyFont="1" applyFill="1" applyBorder="1" applyAlignment="1">
      <alignment horizontal="right"/>
    </xf>
    <xf numFmtId="4" fontId="7" fillId="3" borderId="16" xfId="1" applyNumberFormat="1" applyFont="1" applyFill="1" applyBorder="1"/>
    <xf numFmtId="4" fontId="6" fillId="3" borderId="82" xfId="0" applyNumberFormat="1" applyFont="1" applyFill="1" applyBorder="1" applyAlignment="1">
      <alignment horizontal="right"/>
    </xf>
    <xf numFmtId="4" fontId="6" fillId="3" borderId="21" xfId="0" applyNumberFormat="1" applyFont="1" applyFill="1" applyBorder="1" applyAlignment="1">
      <alignment horizontal="right"/>
    </xf>
    <xf numFmtId="4" fontId="4" fillId="3" borderId="19" xfId="1" applyNumberFormat="1" applyFont="1" applyFill="1" applyBorder="1"/>
    <xf numFmtId="0" fontId="6" fillId="4" borderId="5" xfId="0" applyFont="1" applyFill="1" applyBorder="1"/>
    <xf numFmtId="4" fontId="6" fillId="4" borderId="6" xfId="1" applyNumberFormat="1" applyFont="1" applyFill="1" applyBorder="1"/>
    <xf numFmtId="4" fontId="5" fillId="4" borderId="3" xfId="1" applyNumberFormat="1" applyFont="1" applyFill="1" applyBorder="1"/>
    <xf numFmtId="0" fontId="6" fillId="4" borderId="76" xfId="0" applyFont="1" applyFill="1" applyBorder="1" applyAlignment="1">
      <alignment horizontal="left"/>
    </xf>
    <xf numFmtId="0" fontId="6" fillId="6" borderId="77" xfId="0" applyFont="1" applyFill="1" applyBorder="1"/>
    <xf numFmtId="0" fontId="6" fillId="6" borderId="78" xfId="0" applyFont="1" applyFill="1" applyBorder="1"/>
    <xf numFmtId="4" fontId="6" fillId="6" borderId="79" xfId="1" applyNumberFormat="1" applyFont="1" applyFill="1" applyBorder="1"/>
    <xf numFmtId="4" fontId="5" fillId="6" borderId="79" xfId="1" applyNumberFormat="1" applyFont="1" applyFill="1" applyBorder="1"/>
    <xf numFmtId="0" fontId="3" fillId="3" borderId="80" xfId="0" applyFont="1" applyFill="1" applyBorder="1"/>
    <xf numFmtId="0" fontId="3" fillId="3" borderId="83" xfId="0" applyFont="1" applyFill="1" applyBorder="1"/>
    <xf numFmtId="0" fontId="3" fillId="6" borderId="15" xfId="0" applyFont="1" applyFill="1" applyBorder="1"/>
    <xf numFmtId="0" fontId="3" fillId="6" borderId="18" xfId="0" applyFont="1" applyFill="1" applyBorder="1"/>
    <xf numFmtId="4" fontId="6" fillId="6" borderId="17" xfId="0" applyNumberFormat="1" applyFont="1" applyFill="1" applyBorder="1" applyAlignment="1">
      <alignment horizontal="right"/>
    </xf>
    <xf numFmtId="0" fontId="6" fillId="3" borderId="82" xfId="0" applyFont="1" applyFill="1" applyBorder="1" applyAlignment="1">
      <alignment horizontal="left"/>
    </xf>
    <xf numFmtId="4" fontId="6" fillId="3" borderId="2" xfId="0" applyNumberFormat="1" applyFont="1" applyFill="1" applyBorder="1" applyAlignment="1">
      <alignment horizontal="right"/>
    </xf>
    <xf numFmtId="4" fontId="6" fillId="6" borderId="57" xfId="0" applyNumberFormat="1" applyFont="1" applyFill="1" applyBorder="1" applyAlignment="1">
      <alignment horizontal="right"/>
    </xf>
    <xf numFmtId="4" fontId="6" fillId="6" borderId="6" xfId="0" applyNumberFormat="1" applyFont="1" applyFill="1" applyBorder="1" applyAlignment="1">
      <alignment horizontal="right"/>
    </xf>
    <xf numFmtId="4" fontId="5" fillId="6" borderId="6" xfId="0" applyNumberFormat="1" applyFont="1" applyFill="1" applyBorder="1" applyAlignment="1">
      <alignment horizontal="right"/>
    </xf>
    <xf numFmtId="0" fontId="3" fillId="6" borderId="0" xfId="0" applyFont="1" applyFill="1"/>
    <xf numFmtId="4" fontId="5" fillId="3" borderId="22" xfId="0" applyNumberFormat="1" applyFont="1" applyFill="1" applyBorder="1" applyAlignment="1">
      <alignment horizontal="right"/>
    </xf>
    <xf numFmtId="0" fontId="6" fillId="6" borderId="81" xfId="0" applyFont="1" applyFill="1" applyBorder="1"/>
    <xf numFmtId="0" fontId="6" fillId="6" borderId="74" xfId="0" applyFont="1" applyFill="1" applyBorder="1"/>
    <xf numFmtId="4" fontId="3" fillId="3" borderId="20" xfId="0" applyNumberFormat="1" applyFont="1" applyFill="1" applyBorder="1" applyAlignment="1">
      <alignment horizontal="right"/>
    </xf>
    <xf numFmtId="4" fontId="3" fillId="3" borderId="42" xfId="0" applyNumberFormat="1" applyFont="1" applyFill="1" applyBorder="1" applyAlignment="1">
      <alignment horizontal="right"/>
    </xf>
    <xf numFmtId="4" fontId="3" fillId="3" borderId="72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left" wrapText="1"/>
    </xf>
    <xf numFmtId="4" fontId="6" fillId="4" borderId="7" xfId="0" applyNumberFormat="1" applyFont="1" applyFill="1" applyBorder="1" applyAlignment="1">
      <alignment horizontal="center" wrapText="1"/>
    </xf>
    <xf numFmtId="4" fontId="5" fillId="3" borderId="49" xfId="1" applyNumberFormat="1" applyFont="1" applyFill="1" applyBorder="1"/>
    <xf numFmtId="4" fontId="5" fillId="3" borderId="0" xfId="0" applyNumberFormat="1" applyFont="1" applyFill="1" applyAlignment="1"/>
    <xf numFmtId="4" fontId="4" fillId="3" borderId="0" xfId="0" applyNumberFormat="1" applyFont="1" applyFill="1" applyAlignment="1"/>
    <xf numFmtId="164" fontId="8" fillId="3" borderId="15" xfId="0" applyNumberFormat="1" applyFont="1" applyFill="1" applyBorder="1" applyAlignment="1"/>
    <xf numFmtId="4" fontId="4" fillId="3" borderId="20" xfId="1" applyNumberFormat="1" applyFont="1" applyFill="1" applyBorder="1" applyAlignment="1"/>
    <xf numFmtId="4" fontId="4" fillId="3" borderId="15" xfId="1" applyNumberFormat="1" applyFont="1" applyFill="1" applyBorder="1" applyAlignment="1"/>
    <xf numFmtId="4" fontId="5" fillId="5" borderId="36" xfId="1" applyNumberFormat="1" applyFont="1" applyFill="1" applyBorder="1" applyAlignment="1"/>
    <xf numFmtId="4" fontId="5" fillId="3" borderId="15" xfId="1" applyNumberFormat="1" applyFont="1" applyFill="1" applyBorder="1" applyAlignment="1"/>
    <xf numFmtId="4" fontId="11" fillId="3" borderId="15" xfId="1" applyNumberFormat="1" applyFont="1" applyFill="1" applyBorder="1" applyAlignment="1"/>
    <xf numFmtId="4" fontId="5" fillId="3" borderId="43" xfId="1" applyNumberFormat="1" applyFont="1" applyFill="1" applyBorder="1" applyAlignment="1"/>
    <xf numFmtId="4" fontId="5" fillId="5" borderId="45" xfId="1" applyNumberFormat="1" applyFont="1" applyFill="1" applyBorder="1" applyAlignment="1"/>
    <xf numFmtId="4" fontId="5" fillId="5" borderId="27" xfId="1" applyNumberFormat="1" applyFont="1" applyFill="1" applyBorder="1" applyAlignment="1"/>
    <xf numFmtId="4" fontId="5" fillId="3" borderId="10" xfId="0" applyNumberFormat="1" applyFont="1" applyFill="1" applyBorder="1" applyAlignment="1"/>
    <xf numFmtId="4" fontId="4" fillId="3" borderId="10" xfId="0" applyNumberFormat="1" applyFont="1" applyFill="1" applyBorder="1" applyAlignment="1"/>
    <xf numFmtId="4" fontId="5" fillId="3" borderId="31" xfId="0" applyNumberFormat="1" applyFont="1" applyFill="1" applyBorder="1" applyAlignment="1"/>
    <xf numFmtId="4" fontId="5" fillId="6" borderId="42" xfId="1" applyNumberFormat="1" applyFont="1" applyFill="1" applyBorder="1" applyAlignment="1"/>
    <xf numFmtId="4" fontId="5" fillId="3" borderId="53" xfId="1" applyNumberFormat="1" applyFont="1" applyFill="1" applyBorder="1" applyAlignment="1"/>
    <xf numFmtId="4" fontId="5" fillId="3" borderId="51" xfId="0" applyNumberFormat="1" applyFont="1" applyFill="1" applyBorder="1" applyAlignment="1"/>
    <xf numFmtId="4" fontId="4" fillId="3" borderId="33" xfId="1" applyNumberFormat="1" applyFont="1" applyFill="1" applyBorder="1" applyAlignment="1"/>
    <xf numFmtId="4" fontId="5" fillId="6" borderId="57" xfId="1" applyNumberFormat="1" applyFont="1" applyFill="1" applyBorder="1" applyAlignment="1"/>
    <xf numFmtId="4" fontId="5" fillId="3" borderId="58" xfId="1" applyNumberFormat="1" applyFont="1" applyFill="1" applyBorder="1" applyAlignment="1"/>
    <xf numFmtId="4" fontId="5" fillId="3" borderId="59" xfId="1" applyNumberFormat="1" applyFont="1" applyFill="1" applyBorder="1" applyAlignment="1"/>
    <xf numFmtId="4" fontId="5" fillId="3" borderId="55" xfId="0" applyNumberFormat="1" applyFont="1" applyFill="1" applyBorder="1" applyAlignment="1"/>
    <xf numFmtId="4" fontId="5" fillId="3" borderId="17" xfId="1" applyNumberFormat="1" applyFont="1" applyFill="1" applyBorder="1" applyAlignment="1"/>
    <xf numFmtId="4" fontId="4" fillId="3" borderId="17" xfId="1" applyNumberFormat="1" applyFont="1" applyFill="1" applyBorder="1" applyAlignment="1"/>
    <xf numFmtId="4" fontId="4" fillId="3" borderId="22" xfId="0" applyNumberFormat="1" applyFont="1" applyFill="1" applyBorder="1" applyAlignment="1"/>
    <xf numFmtId="4" fontId="5" fillId="6" borderId="66" xfId="1" applyNumberFormat="1" applyFont="1" applyFill="1" applyBorder="1" applyAlignment="1"/>
    <xf numFmtId="4" fontId="5" fillId="6" borderId="36" xfId="1" applyNumberFormat="1" applyFont="1" applyFill="1" applyBorder="1" applyAlignment="1"/>
    <xf numFmtId="4" fontId="5" fillId="3" borderId="68" xfId="1" applyNumberFormat="1" applyFont="1" applyFill="1" applyBorder="1" applyAlignment="1"/>
    <xf numFmtId="4" fontId="5" fillId="3" borderId="31" xfId="1" applyNumberFormat="1" applyFont="1" applyFill="1" applyBorder="1" applyAlignment="1"/>
    <xf numFmtId="4" fontId="4" fillId="3" borderId="15" xfId="0" applyNumberFormat="1" applyFont="1" applyFill="1" applyBorder="1" applyAlignment="1"/>
    <xf numFmtId="4" fontId="4" fillId="3" borderId="0" xfId="1" applyNumberFormat="1" applyFont="1" applyFill="1" applyBorder="1" applyAlignment="1"/>
    <xf numFmtId="4" fontId="4" fillId="3" borderId="59" xfId="1" applyNumberFormat="1" applyFont="1" applyFill="1" applyBorder="1" applyAlignment="1"/>
    <xf numFmtId="4" fontId="5" fillId="3" borderId="15" xfId="0" applyNumberFormat="1" applyFont="1" applyFill="1" applyBorder="1" applyAlignment="1"/>
    <xf numFmtId="4" fontId="5" fillId="3" borderId="18" xfId="1" applyNumberFormat="1" applyFont="1" applyFill="1" applyBorder="1" applyAlignment="1"/>
    <xf numFmtId="4" fontId="5" fillId="6" borderId="20" xfId="1" applyNumberFormat="1" applyFont="1" applyFill="1" applyBorder="1" applyAlignment="1"/>
    <xf numFmtId="4" fontId="5" fillId="3" borderId="7" xfId="1" applyNumberFormat="1" applyFont="1" applyFill="1" applyBorder="1" applyAlignment="1"/>
    <xf numFmtId="0" fontId="4" fillId="3" borderId="20" xfId="0" applyFont="1" applyFill="1" applyBorder="1" applyAlignment="1"/>
    <xf numFmtId="4" fontId="5" fillId="6" borderId="4" xfId="1" applyNumberFormat="1" applyFont="1" applyFill="1" applyBorder="1" applyAlignment="1"/>
    <xf numFmtId="4" fontId="5" fillId="3" borderId="0" xfId="1" applyNumberFormat="1" applyFont="1" applyFill="1" applyBorder="1" applyAlignment="1"/>
    <xf numFmtId="4" fontId="5" fillId="3" borderId="20" xfId="1" applyNumberFormat="1" applyFont="1" applyFill="1" applyBorder="1" applyAlignment="1"/>
    <xf numFmtId="4" fontId="5" fillId="4" borderId="4" xfId="1" applyNumberFormat="1" applyFont="1" applyFill="1" applyBorder="1" applyAlignment="1"/>
    <xf numFmtId="4" fontId="4" fillId="3" borderId="58" xfId="1" applyNumberFormat="1" applyFont="1" applyFill="1" applyBorder="1" applyAlignment="1"/>
    <xf numFmtId="4" fontId="5" fillId="3" borderId="22" xfId="1" applyNumberFormat="1" applyFont="1" applyFill="1" applyBorder="1" applyAlignment="1"/>
    <xf numFmtId="4" fontId="4" fillId="3" borderId="17" xfId="0" applyNumberFormat="1" applyFont="1" applyFill="1" applyBorder="1" applyAlignment="1"/>
    <xf numFmtId="4" fontId="5" fillId="3" borderId="11" xfId="0" applyNumberFormat="1" applyFont="1" applyFill="1" applyBorder="1" applyAlignment="1"/>
    <xf numFmtId="4" fontId="4" fillId="3" borderId="32" xfId="0" applyNumberFormat="1" applyFont="1" applyFill="1" applyBorder="1" applyAlignment="1"/>
    <xf numFmtId="4" fontId="5" fillId="6" borderId="17" xfId="0" applyNumberFormat="1" applyFont="1" applyFill="1" applyBorder="1" applyAlignment="1"/>
    <xf numFmtId="4" fontId="4" fillId="3" borderId="55" xfId="0" applyNumberFormat="1" applyFont="1" applyFill="1" applyBorder="1" applyAlignment="1"/>
    <xf numFmtId="4" fontId="5" fillId="3" borderId="18" xfId="0" applyNumberFormat="1" applyFont="1" applyFill="1" applyBorder="1" applyAlignment="1"/>
    <xf numFmtId="4" fontId="5" fillId="6" borderId="7" xfId="1" applyNumberFormat="1" applyFont="1" applyFill="1" applyBorder="1" applyAlignment="1"/>
    <xf numFmtId="4" fontId="4" fillId="3" borderId="6" xfId="0" applyNumberFormat="1" applyFont="1" applyFill="1" applyBorder="1" applyAlignment="1"/>
    <xf numFmtId="0" fontId="6" fillId="3" borderId="0" xfId="0" applyFont="1" applyFill="1" applyAlignment="1"/>
    <xf numFmtId="4" fontId="18" fillId="3" borderId="0" xfId="0" applyNumberFormat="1" applyFont="1" applyFill="1" applyAlignment="1"/>
    <xf numFmtId="4" fontId="5" fillId="4" borderId="59" xfId="0" applyNumberFormat="1" applyFont="1" applyFill="1" applyBorder="1" applyAlignment="1">
      <alignment horizontal="center" wrapText="1"/>
    </xf>
    <xf numFmtId="4" fontId="3" fillId="3" borderId="0" xfId="0" applyNumberFormat="1" applyFont="1" applyFill="1" applyBorder="1" applyAlignment="1">
      <alignment horizontal="left"/>
    </xf>
    <xf numFmtId="0" fontId="3" fillId="3" borderId="0" xfId="0" applyFont="1" applyFill="1" applyBorder="1"/>
    <xf numFmtId="0" fontId="3" fillId="3" borderId="16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left"/>
    </xf>
    <xf numFmtId="0" fontId="3" fillId="3" borderId="44" xfId="0" applyFont="1" applyFill="1" applyBorder="1" applyAlignment="1">
      <alignment horizontal="left"/>
    </xf>
    <xf numFmtId="0" fontId="6" fillId="6" borderId="82" xfId="0" applyFont="1" applyFill="1" applyBorder="1" applyAlignment="1">
      <alignment horizontal="left"/>
    </xf>
    <xf numFmtId="0" fontId="6" fillId="3" borderId="67" xfId="0" applyFont="1" applyFill="1" applyBorder="1" applyAlignment="1">
      <alignment horizontal="left"/>
    </xf>
    <xf numFmtId="0" fontId="3" fillId="3" borderId="14" xfId="0" applyFont="1" applyFill="1" applyBorder="1"/>
    <xf numFmtId="0" fontId="6" fillId="3" borderId="0" xfId="0" applyFont="1" applyFill="1" applyBorder="1"/>
    <xf numFmtId="0" fontId="3" fillId="3" borderId="9" xfId="0" applyFont="1" applyFill="1" applyBorder="1"/>
    <xf numFmtId="0" fontId="3" fillId="3" borderId="17" xfId="0" applyFont="1" applyFill="1" applyBorder="1"/>
    <xf numFmtId="0" fontId="6" fillId="6" borderId="79" xfId="0" applyFont="1" applyFill="1" applyBorder="1" applyAlignment="1">
      <alignment horizontal="left"/>
    </xf>
    <xf numFmtId="0" fontId="3" fillId="3" borderId="55" xfId="0" applyFont="1" applyFill="1" applyBorder="1"/>
    <xf numFmtId="0" fontId="6" fillId="3" borderId="5" xfId="0" applyFont="1" applyFill="1" applyBorder="1" applyAlignment="1">
      <alignment horizontal="left"/>
    </xf>
    <xf numFmtId="0" fontId="3" fillId="3" borderId="67" xfId="0" applyFont="1" applyFill="1" applyBorder="1" applyAlignment="1">
      <alignment horizontal="left"/>
    </xf>
    <xf numFmtId="0" fontId="6" fillId="3" borderId="44" xfId="0" applyFont="1" applyFill="1" applyBorder="1" applyAlignment="1">
      <alignment horizontal="left"/>
    </xf>
    <xf numFmtId="0" fontId="6" fillId="6" borderId="56" xfId="0" applyFont="1" applyFill="1" applyBorder="1" applyAlignment="1">
      <alignment horizontal="left"/>
    </xf>
    <xf numFmtId="0" fontId="6" fillId="6" borderId="5" xfId="0" applyFont="1" applyFill="1" applyBorder="1" applyAlignment="1">
      <alignment horizontal="left"/>
    </xf>
    <xf numFmtId="0" fontId="3" fillId="6" borderId="10" xfId="0" applyFont="1" applyFill="1" applyBorder="1"/>
    <xf numFmtId="0" fontId="6" fillId="3" borderId="22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58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4" fontId="4" fillId="3" borderId="59" xfId="0" applyNumberFormat="1" applyFont="1" applyFill="1" applyBorder="1"/>
    <xf numFmtId="4" fontId="3" fillId="3" borderId="10" xfId="0" applyNumberFormat="1" applyFont="1" applyFill="1" applyBorder="1" applyAlignment="1">
      <alignment horizontal="left"/>
    </xf>
    <xf numFmtId="4" fontId="3" fillId="3" borderId="59" xfId="0" applyNumberFormat="1" applyFont="1" applyFill="1" applyBorder="1"/>
    <xf numFmtId="0" fontId="3" fillId="3" borderId="59" xfId="0" applyFont="1" applyFill="1" applyBorder="1"/>
    <xf numFmtId="4" fontId="19" fillId="3" borderId="0" xfId="1" applyNumberFormat="1" applyFont="1" applyFill="1" applyBorder="1" applyAlignment="1">
      <alignment horizontal="left" wrapText="1"/>
    </xf>
    <xf numFmtId="4" fontId="5" fillId="3" borderId="30" xfId="0" applyNumberFormat="1" applyFont="1" applyFill="1" applyBorder="1" applyAlignment="1"/>
    <xf numFmtId="4" fontId="5" fillId="6" borderId="6" xfId="1" applyNumberFormat="1" applyFont="1" applyFill="1" applyBorder="1"/>
    <xf numFmtId="4" fontId="5" fillId="6" borderId="4" xfId="1" applyNumberFormat="1" applyFont="1" applyFill="1" applyBorder="1"/>
    <xf numFmtId="4" fontId="9" fillId="3" borderId="0" xfId="0" applyNumberFormat="1" applyFont="1" applyFill="1" applyBorder="1" applyAlignment="1">
      <alignment horizontal="left"/>
    </xf>
    <xf numFmtId="4" fontId="5" fillId="3" borderId="0" xfId="1" applyNumberFormat="1" applyFont="1" applyFill="1" applyBorder="1" applyAlignment="1">
      <alignment horizontal="right"/>
    </xf>
    <xf numFmtId="4" fontId="4" fillId="3" borderId="0" xfId="0" applyNumberFormat="1" applyFont="1" applyFill="1" applyBorder="1" applyAlignment="1"/>
    <xf numFmtId="4" fontId="5" fillId="3" borderId="86" xfId="0" applyNumberFormat="1" applyFont="1" applyFill="1" applyBorder="1" applyAlignment="1"/>
    <xf numFmtId="4" fontId="6" fillId="4" borderId="59" xfId="0" applyNumberFormat="1" applyFont="1" applyFill="1" applyBorder="1" applyAlignment="1">
      <alignment horizontal="center" wrapText="1"/>
    </xf>
    <xf numFmtId="4" fontId="5" fillId="4" borderId="6" xfId="1" applyNumberFormat="1" applyFont="1" applyFill="1" applyBorder="1" applyAlignment="1">
      <alignment horizontal="center"/>
    </xf>
    <xf numFmtId="4" fontId="6" fillId="4" borderId="75" xfId="0" applyNumberFormat="1" applyFont="1" applyFill="1" applyBorder="1" applyAlignment="1">
      <alignment horizontal="center" wrapText="1"/>
    </xf>
    <xf numFmtId="4" fontId="20" fillId="3" borderId="0" xfId="0" applyNumberFormat="1" applyFont="1" applyFill="1" applyAlignment="1"/>
    <xf numFmtId="0" fontId="6" fillId="6" borderId="9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4" fontId="6" fillId="4" borderId="5" xfId="1" applyNumberFormat="1" applyFont="1" applyFill="1" applyBorder="1"/>
    <xf numFmtId="0" fontId="6" fillId="3" borderId="44" xfId="0" applyFont="1" applyFill="1" applyBorder="1"/>
    <xf numFmtId="4" fontId="6" fillId="6" borderId="61" xfId="1" applyNumberFormat="1" applyFont="1" applyFill="1" applyBorder="1"/>
    <xf numFmtId="0" fontId="3" fillId="3" borderId="66" xfId="0" applyFont="1" applyFill="1" applyBorder="1"/>
    <xf numFmtId="4" fontId="3" fillId="3" borderId="0" xfId="0" applyNumberFormat="1" applyFont="1" applyFill="1" applyBorder="1"/>
    <xf numFmtId="4" fontId="6" fillId="3" borderId="0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0" fontId="6" fillId="3" borderId="0" xfId="0" applyFont="1" applyFill="1" applyAlignment="1">
      <alignment horizontal="center"/>
    </xf>
    <xf numFmtId="4" fontId="6" fillId="3" borderId="0" xfId="0" applyNumberFormat="1" applyFont="1" applyFill="1" applyBorder="1" applyAlignment="1">
      <alignment horizontal="center" vertical="top" wrapText="1"/>
    </xf>
    <xf numFmtId="4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6" fillId="3" borderId="59" xfId="0" applyFont="1" applyFill="1" applyBorder="1" applyAlignment="1">
      <alignment horizontal="left"/>
    </xf>
    <xf numFmtId="0" fontId="6" fillId="3" borderId="61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</cellXfs>
  <cellStyles count="3">
    <cellStyle name="Calculation" xfId="2" builtinId="22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E9CDC-1F82-44EC-B5DA-CDFC2476AC60}">
  <dimension ref="A1:R292"/>
  <sheetViews>
    <sheetView tabSelected="1" view="pageBreakPreview" topLeftCell="A251" zoomScale="60" zoomScaleNormal="75" workbookViewId="0">
      <selection activeCell="B258" sqref="B258:D258"/>
    </sheetView>
  </sheetViews>
  <sheetFormatPr defaultColWidth="8.81640625" defaultRowHeight="15" x14ac:dyDescent="0.3"/>
  <cols>
    <col min="1" max="1" width="2.08984375" style="3" customWidth="1"/>
    <col min="2" max="2" width="10.81640625" style="3" customWidth="1"/>
    <col min="3" max="3" width="8.81640625" style="3"/>
    <col min="4" max="4" width="12.453125" style="3" customWidth="1"/>
    <col min="5" max="7" width="8.81640625" style="3"/>
    <col min="8" max="8" width="2.81640625" style="3" customWidth="1"/>
    <col min="9" max="9" width="17.453125" style="86" customWidth="1"/>
    <col min="10" max="10" width="17.54296875" style="86" customWidth="1"/>
    <col min="11" max="11" width="18.6328125" style="13" customWidth="1"/>
    <col min="12" max="12" width="17.6328125" style="339" customWidth="1"/>
    <col min="13" max="13" width="15.1796875" style="220" customWidth="1"/>
    <col min="14" max="16384" width="8.81640625" style="3"/>
  </cols>
  <sheetData>
    <row r="1" spans="2:16" ht="30" customHeight="1" x14ac:dyDescent="0.35">
      <c r="L1" s="430"/>
      <c r="M1" s="392"/>
    </row>
    <row r="2" spans="2:16" x14ac:dyDescent="0.3">
      <c r="B2" s="440" t="s">
        <v>0</v>
      </c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2"/>
    </row>
    <row r="3" spans="2:16" x14ac:dyDescent="0.3">
      <c r="E3" s="4"/>
      <c r="F3" s="4"/>
      <c r="G3" s="4"/>
      <c r="H3" s="5"/>
      <c r="I3" s="5"/>
      <c r="J3" s="5"/>
      <c r="K3" s="1"/>
      <c r="L3" s="338"/>
      <c r="M3" s="2"/>
    </row>
    <row r="4" spans="2:16" x14ac:dyDescent="0.3">
      <c r="B4" s="440" t="s">
        <v>203</v>
      </c>
      <c r="C4" s="440"/>
      <c r="D4" s="440"/>
      <c r="E4" s="440"/>
      <c r="F4" s="440"/>
      <c r="G4" s="440"/>
      <c r="H4" s="440"/>
      <c r="I4" s="440"/>
      <c r="J4" s="440"/>
      <c r="K4" s="440"/>
      <c r="L4" s="440"/>
      <c r="M4" s="2"/>
    </row>
    <row r="5" spans="2:16" x14ac:dyDescent="0.3">
      <c r="B5" s="440" t="s">
        <v>199</v>
      </c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2"/>
    </row>
    <row r="6" spans="2:16" ht="18.649999999999999" customHeight="1" thickBot="1" x14ac:dyDescent="0.35">
      <c r="B6" s="6"/>
      <c r="E6" s="4"/>
      <c r="F6" s="4"/>
      <c r="G6" s="4"/>
      <c r="H6" s="4"/>
      <c r="I6" s="5"/>
      <c r="J6" s="5"/>
      <c r="K6" s="1"/>
      <c r="L6" s="338"/>
      <c r="M6" s="2"/>
      <c r="P6" s="7"/>
    </row>
    <row r="7" spans="2:16" ht="36.65" customHeight="1" thickBot="1" x14ac:dyDescent="0.35">
      <c r="B7" s="222" t="s">
        <v>1</v>
      </c>
      <c r="C7" s="223"/>
      <c r="D7" s="223"/>
      <c r="E7" s="223" t="s">
        <v>2</v>
      </c>
      <c r="F7" s="223"/>
      <c r="G7" s="223"/>
      <c r="H7" s="224"/>
      <c r="I7" s="225" t="s">
        <v>3</v>
      </c>
      <c r="J7" s="336" t="s">
        <v>4</v>
      </c>
      <c r="K7" s="226" t="s">
        <v>5</v>
      </c>
      <c r="L7" s="282" t="s">
        <v>198</v>
      </c>
      <c r="M7" s="8"/>
    </row>
    <row r="8" spans="2:16" x14ac:dyDescent="0.3">
      <c r="B8" s="9"/>
      <c r="I8" s="10"/>
      <c r="J8" s="11"/>
      <c r="K8" s="12"/>
      <c r="M8" s="14"/>
    </row>
    <row r="9" spans="2:16" x14ac:dyDescent="0.3">
      <c r="B9" s="15">
        <v>3</v>
      </c>
      <c r="C9" s="4" t="s">
        <v>6</v>
      </c>
      <c r="I9" s="16"/>
      <c r="J9" s="11"/>
      <c r="K9" s="12"/>
      <c r="M9" s="14"/>
    </row>
    <row r="10" spans="2:16" x14ac:dyDescent="0.3">
      <c r="B10" s="15"/>
      <c r="C10" s="4"/>
      <c r="I10" s="16"/>
      <c r="J10" s="11"/>
      <c r="K10" s="12"/>
      <c r="M10" s="14"/>
    </row>
    <row r="11" spans="2:16" x14ac:dyDescent="0.3">
      <c r="B11" s="15">
        <v>32</v>
      </c>
      <c r="C11" s="4" t="s">
        <v>7</v>
      </c>
      <c r="D11" s="4"/>
      <c r="E11" s="4"/>
      <c r="F11" s="4"/>
      <c r="G11" s="4"/>
      <c r="H11" s="4"/>
      <c r="I11" s="17"/>
      <c r="J11" s="18"/>
      <c r="K11" s="12"/>
      <c r="L11" s="338"/>
      <c r="M11" s="14"/>
    </row>
    <row r="12" spans="2:16" ht="15.5" x14ac:dyDescent="0.35">
      <c r="B12" s="19">
        <v>321</v>
      </c>
      <c r="C12" s="20" t="s">
        <v>8</v>
      </c>
      <c r="D12" s="20"/>
      <c r="E12" s="20"/>
      <c r="F12" s="20"/>
      <c r="G12" s="20"/>
      <c r="H12" s="21"/>
      <c r="I12" s="23">
        <v>8350000</v>
      </c>
      <c r="J12" s="24">
        <v>6131387.2000000002</v>
      </c>
      <c r="K12" s="25">
        <f>SUM(L12-I12)</f>
        <v>-1550750</v>
      </c>
      <c r="L12" s="340">
        <v>6799250</v>
      </c>
      <c r="M12" s="26"/>
    </row>
    <row r="13" spans="2:16" ht="15.5" thickBot="1" x14ac:dyDescent="0.35">
      <c r="B13" s="27">
        <v>322</v>
      </c>
      <c r="C13" s="28" t="s">
        <v>9</v>
      </c>
      <c r="D13" s="28"/>
      <c r="E13" s="28"/>
      <c r="F13" s="28"/>
      <c r="G13" s="28"/>
      <c r="H13" s="29"/>
      <c r="I13" s="31">
        <v>250000</v>
      </c>
      <c r="J13" s="30">
        <v>269000</v>
      </c>
      <c r="K13" s="25">
        <f>SUM(L13-I13)</f>
        <v>30000</v>
      </c>
      <c r="L13" s="341">
        <v>280000</v>
      </c>
      <c r="M13" s="26"/>
    </row>
    <row r="14" spans="2:16" ht="16" thickTop="1" thickBot="1" x14ac:dyDescent="0.35">
      <c r="B14" s="227">
        <v>32</v>
      </c>
      <c r="C14" s="228" t="s">
        <v>10</v>
      </c>
      <c r="D14" s="229"/>
      <c r="E14" s="229"/>
      <c r="F14" s="229"/>
      <c r="G14" s="229"/>
      <c r="H14" s="230"/>
      <c r="I14" s="232">
        <f>SUM(I12:I13)</f>
        <v>8600000</v>
      </c>
      <c r="J14" s="231">
        <f>SUM(J12:J13)</f>
        <v>6400387.2000000002</v>
      </c>
      <c r="K14" s="233">
        <f>SUM(L14-I14)</f>
        <v>-1520750</v>
      </c>
      <c r="L14" s="234">
        <f>SUM(L12:L13)</f>
        <v>7079250</v>
      </c>
      <c r="M14" s="33"/>
    </row>
    <row r="15" spans="2:16" ht="15.5" thickTop="1" x14ac:dyDescent="0.3">
      <c r="B15" s="34"/>
      <c r="C15" s="4"/>
      <c r="D15" s="4"/>
      <c r="E15" s="4"/>
      <c r="F15" s="4"/>
      <c r="G15" s="4"/>
      <c r="H15" s="35"/>
      <c r="I15" s="36"/>
      <c r="J15" s="36"/>
      <c r="K15" s="37"/>
      <c r="L15" s="38"/>
      <c r="M15" s="14"/>
    </row>
    <row r="16" spans="2:16" x14ac:dyDescent="0.3">
      <c r="B16" s="34">
        <v>34</v>
      </c>
      <c r="C16" s="4" t="s">
        <v>11</v>
      </c>
      <c r="D16" s="4"/>
      <c r="E16" s="4"/>
      <c r="F16" s="4"/>
      <c r="G16" s="4"/>
      <c r="H16" s="35"/>
      <c r="I16" s="39"/>
      <c r="J16" s="39"/>
      <c r="K16" s="40"/>
      <c r="L16" s="41"/>
      <c r="M16" s="14"/>
    </row>
    <row r="17" spans="2:13" x14ac:dyDescent="0.3">
      <c r="B17" s="42">
        <v>341</v>
      </c>
      <c r="C17" s="43" t="s">
        <v>12</v>
      </c>
      <c r="D17" s="43"/>
      <c r="E17" s="43"/>
      <c r="F17" s="43"/>
      <c r="G17" s="43"/>
      <c r="H17" s="44"/>
      <c r="I17" s="46"/>
      <c r="J17" s="45"/>
      <c r="K17" s="47"/>
      <c r="L17" s="48"/>
      <c r="M17" s="14"/>
    </row>
    <row r="18" spans="2:13" x14ac:dyDescent="0.3">
      <c r="B18" s="19">
        <v>341311</v>
      </c>
      <c r="C18" s="49" t="s">
        <v>13</v>
      </c>
      <c r="D18" s="20"/>
      <c r="E18" s="20"/>
      <c r="G18" s="20"/>
      <c r="H18" s="50"/>
      <c r="I18" s="51">
        <v>3000</v>
      </c>
      <c r="J18" s="24">
        <v>1193.3800000000001</v>
      </c>
      <c r="K18" s="25">
        <f>SUM(L18-I18)</f>
        <v>0</v>
      </c>
      <c r="L18" s="342">
        <v>3000</v>
      </c>
      <c r="M18" s="26"/>
    </row>
    <row r="19" spans="2:13" x14ac:dyDescent="0.3">
      <c r="B19" s="19">
        <v>34141</v>
      </c>
      <c r="C19" s="49" t="s">
        <v>14</v>
      </c>
      <c r="D19" s="43"/>
      <c r="E19" s="43"/>
      <c r="F19" s="43"/>
      <c r="G19" s="43"/>
      <c r="H19" s="44"/>
      <c r="I19" s="54"/>
      <c r="J19" s="53"/>
      <c r="K19" s="25"/>
      <c r="L19" s="55"/>
      <c r="M19" s="26"/>
    </row>
    <row r="20" spans="2:13" ht="15.5" thickBot="1" x14ac:dyDescent="0.35">
      <c r="B20" s="235">
        <v>34</v>
      </c>
      <c r="C20" s="236" t="s">
        <v>15</v>
      </c>
      <c r="D20" s="237"/>
      <c r="E20" s="237"/>
      <c r="F20" s="237"/>
      <c r="G20" s="237"/>
      <c r="H20" s="238"/>
      <c r="I20" s="240">
        <f>SUM(I17:I18)</f>
        <v>3000</v>
      </c>
      <c r="J20" s="239">
        <f>SUM(J17+J19+J18)</f>
        <v>1193.3800000000001</v>
      </c>
      <c r="K20" s="241">
        <f>SUM(L20-I20)</f>
        <v>0</v>
      </c>
      <c r="L20" s="343">
        <v>3000</v>
      </c>
      <c r="M20" s="56"/>
    </row>
    <row r="21" spans="2:13" ht="15.5" thickTop="1" x14ac:dyDescent="0.3">
      <c r="B21" s="34"/>
      <c r="C21" s="57"/>
      <c r="D21" s="4"/>
      <c r="E21" s="4"/>
      <c r="F21" s="4"/>
      <c r="G21" s="4"/>
      <c r="H21" s="35"/>
      <c r="I21" s="58"/>
      <c r="J21" s="36"/>
      <c r="K21" s="37"/>
      <c r="L21" s="38"/>
      <c r="M21" s="14"/>
    </row>
    <row r="22" spans="2:13" x14ac:dyDescent="0.3">
      <c r="B22" s="59">
        <v>36</v>
      </c>
      <c r="C22" s="43" t="s">
        <v>16</v>
      </c>
      <c r="D22" s="43"/>
      <c r="E22" s="43"/>
      <c r="F22" s="43"/>
      <c r="G22" s="43"/>
      <c r="H22" s="44"/>
      <c r="I22" s="54"/>
      <c r="J22" s="53"/>
      <c r="K22" s="47"/>
      <c r="L22" s="55"/>
      <c r="M22" s="14"/>
    </row>
    <row r="23" spans="2:13" x14ac:dyDescent="0.3">
      <c r="B23" s="34"/>
      <c r="C23" s="4"/>
      <c r="D23" s="4"/>
      <c r="E23" s="4"/>
      <c r="F23" s="4"/>
      <c r="G23" s="4"/>
      <c r="H23" s="35"/>
      <c r="I23" s="54"/>
      <c r="J23" s="53"/>
      <c r="K23" s="47"/>
      <c r="L23" s="55"/>
      <c r="M23" s="14"/>
    </row>
    <row r="24" spans="2:13" x14ac:dyDescent="0.3">
      <c r="B24" s="59">
        <v>361</v>
      </c>
      <c r="C24" s="43" t="s">
        <v>17</v>
      </c>
      <c r="D24" s="43"/>
      <c r="E24" s="43"/>
      <c r="F24" s="43"/>
      <c r="G24" s="43"/>
      <c r="H24" s="44"/>
      <c r="I24" s="60"/>
      <c r="J24" s="61"/>
      <c r="K24" s="47"/>
      <c r="L24" s="344"/>
      <c r="M24" s="14"/>
    </row>
    <row r="25" spans="2:13" x14ac:dyDescent="0.3">
      <c r="B25" s="63">
        <v>361</v>
      </c>
      <c r="C25" s="64" t="s">
        <v>18</v>
      </c>
      <c r="D25" s="64"/>
      <c r="E25" s="64"/>
      <c r="F25" s="64"/>
      <c r="G25" s="65"/>
      <c r="H25" s="65"/>
      <c r="I25" s="23">
        <v>50000</v>
      </c>
      <c r="J25" s="24">
        <v>19104.419999999998</v>
      </c>
      <c r="K25" s="25">
        <f>SUM(L25-I25)</f>
        <v>-20000</v>
      </c>
      <c r="L25" s="345">
        <v>30000</v>
      </c>
      <c r="M25" s="26"/>
    </row>
    <row r="26" spans="2:13" x14ac:dyDescent="0.3">
      <c r="B26" s="34"/>
      <c r="C26" s="4"/>
      <c r="D26" s="4"/>
      <c r="E26" s="4"/>
      <c r="F26" s="4"/>
      <c r="G26" s="4"/>
      <c r="H26" s="4"/>
      <c r="I26" s="66"/>
      <c r="J26" s="53"/>
      <c r="K26" s="67"/>
      <c r="L26" s="68"/>
      <c r="M26" s="14"/>
    </row>
    <row r="27" spans="2:13" x14ac:dyDescent="0.3">
      <c r="B27" s="42">
        <v>363</v>
      </c>
      <c r="C27" s="43" t="s">
        <v>19</v>
      </c>
      <c r="D27" s="43"/>
      <c r="E27" s="43"/>
      <c r="F27" s="43"/>
      <c r="G27" s="43"/>
      <c r="H27" s="69"/>
      <c r="I27" s="70"/>
      <c r="J27" s="71"/>
      <c r="K27" s="72"/>
      <c r="L27" s="346"/>
      <c r="M27" s="14"/>
    </row>
    <row r="28" spans="2:13" x14ac:dyDescent="0.3">
      <c r="B28" s="19">
        <v>36311</v>
      </c>
      <c r="C28" s="49" t="s">
        <v>20</v>
      </c>
      <c r="D28" s="20"/>
      <c r="E28" s="20"/>
      <c r="F28" s="20"/>
      <c r="G28" s="20"/>
      <c r="H28" s="21"/>
      <c r="I28" s="73"/>
      <c r="J28" s="45"/>
      <c r="K28" s="74"/>
      <c r="L28" s="75"/>
      <c r="M28" s="14"/>
    </row>
    <row r="29" spans="2:13" x14ac:dyDescent="0.3">
      <c r="B29" s="19">
        <v>36321</v>
      </c>
      <c r="C29" s="49" t="s">
        <v>21</v>
      </c>
      <c r="D29" s="20"/>
      <c r="E29" s="20"/>
      <c r="F29" s="20"/>
      <c r="G29" s="20"/>
      <c r="H29" s="21"/>
      <c r="I29" s="73"/>
      <c r="J29" s="45"/>
      <c r="K29" s="74"/>
      <c r="L29" s="75"/>
      <c r="M29" s="14"/>
    </row>
    <row r="30" spans="2:13" x14ac:dyDescent="0.3">
      <c r="B30" s="19">
        <v>363311</v>
      </c>
      <c r="C30" s="49" t="s">
        <v>22</v>
      </c>
      <c r="D30" s="20"/>
      <c r="E30" s="20"/>
      <c r="F30" s="20"/>
      <c r="G30" s="20"/>
      <c r="H30" s="21"/>
      <c r="I30" s="73">
        <v>80000</v>
      </c>
      <c r="J30" s="45">
        <v>11525</v>
      </c>
      <c r="K30" s="52">
        <f>SUM(L30-I30)</f>
        <v>-60000</v>
      </c>
      <c r="L30" s="75">
        <v>20000</v>
      </c>
      <c r="M30" s="26"/>
    </row>
    <row r="31" spans="2:13" x14ac:dyDescent="0.3">
      <c r="B31" s="19"/>
      <c r="C31" s="20" t="s">
        <v>23</v>
      </c>
      <c r="D31" s="20"/>
      <c r="E31" s="20"/>
      <c r="F31" s="20"/>
      <c r="H31" s="76"/>
      <c r="I31" s="73"/>
      <c r="J31" s="45"/>
      <c r="K31" s="67"/>
      <c r="L31" s="75"/>
      <c r="M31" s="26"/>
    </row>
    <row r="32" spans="2:13" x14ac:dyDescent="0.3">
      <c r="B32" s="42">
        <v>364</v>
      </c>
      <c r="C32" s="43" t="s">
        <v>24</v>
      </c>
      <c r="D32" s="43"/>
      <c r="E32" s="43"/>
      <c r="F32" s="20"/>
      <c r="G32" s="20"/>
      <c r="H32" s="21"/>
      <c r="I32" s="77"/>
      <c r="J32" s="45"/>
      <c r="K32" s="67"/>
      <c r="L32" s="78"/>
      <c r="M32" s="14"/>
    </row>
    <row r="33" spans="2:13" x14ac:dyDescent="0.3">
      <c r="B33" s="19">
        <v>3641</v>
      </c>
      <c r="C33" s="20" t="s">
        <v>25</v>
      </c>
      <c r="D33" s="20"/>
      <c r="E33" s="20"/>
      <c r="F33" s="20"/>
      <c r="G33" s="20"/>
      <c r="H33" s="64"/>
      <c r="I33" s="77">
        <v>0</v>
      </c>
      <c r="J33" s="45">
        <v>0</v>
      </c>
      <c r="K33" s="52">
        <f>SUM(L33-I33)</f>
        <v>0</v>
      </c>
      <c r="L33" s="78">
        <v>0</v>
      </c>
      <c r="M33" s="14"/>
    </row>
    <row r="34" spans="2:13" x14ac:dyDescent="0.3">
      <c r="B34" s="19"/>
      <c r="C34" s="20"/>
      <c r="D34" s="20"/>
      <c r="E34" s="20"/>
      <c r="F34" s="20"/>
      <c r="H34" s="20"/>
      <c r="I34" s="46"/>
      <c r="J34" s="45"/>
      <c r="K34" s="67"/>
      <c r="L34" s="79"/>
      <c r="M34" s="14"/>
    </row>
    <row r="35" spans="2:13" ht="15.5" thickBot="1" x14ac:dyDescent="0.35">
      <c r="B35" s="242">
        <v>36</v>
      </c>
      <c r="C35" s="236" t="s">
        <v>26</v>
      </c>
      <c r="D35" s="243"/>
      <c r="E35" s="243"/>
      <c r="F35" s="243"/>
      <c r="G35" s="243"/>
      <c r="H35" s="244"/>
      <c r="I35" s="245">
        <f>SUM(I25+I30+I31+I33+I34)</f>
        <v>130000</v>
      </c>
      <c r="J35" s="246">
        <f>SUM(J25+J30)</f>
        <v>30629.42</v>
      </c>
      <c r="K35" s="247">
        <f>SUM(L35-I35)</f>
        <v>-80000</v>
      </c>
      <c r="L35" s="347">
        <f>SUM(L25+L30+L31+L33+L34)</f>
        <v>50000</v>
      </c>
      <c r="M35" s="81"/>
    </row>
    <row r="36" spans="2:13" ht="16" thickTop="1" thickBot="1" x14ac:dyDescent="0.35">
      <c r="B36" s="227">
        <v>3</v>
      </c>
      <c r="C36" s="248" t="s">
        <v>27</v>
      </c>
      <c r="D36" s="248"/>
      <c r="E36" s="228"/>
      <c r="F36" s="229"/>
      <c r="G36" s="229"/>
      <c r="H36" s="249"/>
      <c r="I36" s="250">
        <f>I14+I20+I35</f>
        <v>8733000</v>
      </c>
      <c r="J36" s="251">
        <f>J14+J20+J35</f>
        <v>6432210</v>
      </c>
      <c r="K36" s="233">
        <f>SUM(L36-I36)</f>
        <v>-1600750</v>
      </c>
      <c r="L36" s="348">
        <f>L14+L20+L35</f>
        <v>7132250</v>
      </c>
      <c r="M36" s="419"/>
    </row>
    <row r="37" spans="2:13" ht="15.5" thickTop="1" x14ac:dyDescent="0.3">
      <c r="B37" s="82"/>
      <c r="C37" s="4"/>
      <c r="D37" s="4"/>
      <c r="E37" s="4"/>
      <c r="F37" s="4"/>
      <c r="G37" s="4"/>
      <c r="H37" s="4"/>
      <c r="I37" s="83"/>
      <c r="J37" s="84"/>
      <c r="K37" s="337"/>
      <c r="L37" s="349"/>
      <c r="M37" s="335"/>
    </row>
    <row r="38" spans="2:13" x14ac:dyDescent="0.3">
      <c r="B38" s="34">
        <v>4</v>
      </c>
      <c r="C38" s="4" t="s">
        <v>28</v>
      </c>
      <c r="I38" s="85"/>
      <c r="K38" s="87"/>
      <c r="L38" s="350"/>
      <c r="M38" s="2"/>
    </row>
    <row r="39" spans="2:13" x14ac:dyDescent="0.3">
      <c r="B39" s="88">
        <v>41</v>
      </c>
      <c r="C39" s="65" t="s">
        <v>29</v>
      </c>
      <c r="D39" s="65"/>
      <c r="E39" s="65"/>
      <c r="F39" s="65"/>
      <c r="G39" s="65"/>
      <c r="H39" s="65"/>
      <c r="I39" s="89"/>
      <c r="J39" s="90"/>
      <c r="K39" s="91"/>
      <c r="L39" s="351"/>
      <c r="M39" s="14"/>
    </row>
    <row r="40" spans="2:13" x14ac:dyDescent="0.3">
      <c r="B40" s="42">
        <v>411</v>
      </c>
      <c r="C40" s="92" t="s">
        <v>30</v>
      </c>
      <c r="D40" s="20"/>
      <c r="E40" s="20"/>
      <c r="F40" s="20"/>
      <c r="G40" s="20"/>
      <c r="H40" s="21"/>
      <c r="I40" s="70">
        <f>I41+I42</f>
        <v>1750000</v>
      </c>
      <c r="J40" s="70">
        <f>J41+J42</f>
        <v>1215807.31</v>
      </c>
      <c r="K40" s="62">
        <f>SUM(L40-I40)</f>
        <v>-70000</v>
      </c>
      <c r="L40" s="346">
        <f>L41+L42</f>
        <v>1680000</v>
      </c>
      <c r="M40" s="14"/>
    </row>
    <row r="41" spans="2:13" x14ac:dyDescent="0.3">
      <c r="B41" s="93">
        <v>41111</v>
      </c>
      <c r="C41" s="94" t="s">
        <v>31</v>
      </c>
      <c r="D41" s="64"/>
      <c r="E41" s="20"/>
      <c r="F41" s="64"/>
      <c r="G41" s="64"/>
      <c r="H41" s="64"/>
      <c r="I41" s="95">
        <v>1750000</v>
      </c>
      <c r="J41" s="95">
        <v>1215807.31</v>
      </c>
      <c r="K41" s="52">
        <f>SUM(L41-I41)</f>
        <v>-70000</v>
      </c>
      <c r="L41" s="96">
        <v>1680000</v>
      </c>
      <c r="M41" s="97"/>
    </row>
    <row r="42" spans="2:13" x14ac:dyDescent="0.3">
      <c r="B42" s="63">
        <v>41131</v>
      </c>
      <c r="C42" s="94" t="s">
        <v>32</v>
      </c>
      <c r="D42" s="64"/>
      <c r="E42" s="20"/>
      <c r="F42" s="64"/>
      <c r="G42" s="64"/>
      <c r="H42" s="64"/>
      <c r="I42" s="95"/>
      <c r="J42" s="98"/>
      <c r="K42" s="99"/>
      <c r="L42" s="100"/>
      <c r="M42" s="2"/>
    </row>
    <row r="43" spans="2:13" x14ac:dyDescent="0.3">
      <c r="B43" s="34"/>
      <c r="C43" s="4"/>
      <c r="I43" s="101"/>
      <c r="J43" s="36"/>
      <c r="K43" s="102"/>
      <c r="L43" s="103"/>
      <c r="M43" s="2"/>
    </row>
    <row r="44" spans="2:13" x14ac:dyDescent="0.3">
      <c r="B44" s="42">
        <v>412</v>
      </c>
      <c r="C44" s="43" t="s">
        <v>33</v>
      </c>
      <c r="D44" s="43"/>
      <c r="E44" s="43"/>
      <c r="F44" s="43"/>
      <c r="G44" s="43"/>
      <c r="H44" s="43"/>
      <c r="I44" s="66">
        <f>SUM(I45:I47)</f>
        <v>90000</v>
      </c>
      <c r="J44" s="53">
        <f>SUM(J45:J47)</f>
        <v>40000</v>
      </c>
      <c r="K44" s="52">
        <f>SUM(L44-I44)</f>
        <v>0</v>
      </c>
      <c r="L44" s="104">
        <f>SUM(L45:L47)</f>
        <v>90000</v>
      </c>
      <c r="M44" s="33"/>
    </row>
    <row r="45" spans="2:13" x14ac:dyDescent="0.3">
      <c r="B45" s="105">
        <v>41214</v>
      </c>
      <c r="C45" s="49" t="s">
        <v>34</v>
      </c>
      <c r="D45" s="20"/>
      <c r="E45" s="20"/>
      <c r="F45" s="20"/>
      <c r="G45" s="20"/>
      <c r="H45" s="20"/>
      <c r="I45" s="73"/>
      <c r="J45" s="73"/>
      <c r="K45" s="67"/>
      <c r="L45" s="96"/>
      <c r="M45" s="2"/>
    </row>
    <row r="46" spans="2:13" x14ac:dyDescent="0.3">
      <c r="B46" s="105">
        <v>41215</v>
      </c>
      <c r="C46" s="49" t="s">
        <v>35</v>
      </c>
      <c r="D46" s="20"/>
      <c r="E46" s="20"/>
      <c r="F46" s="20"/>
      <c r="G46" s="20"/>
      <c r="H46" s="20"/>
      <c r="I46" s="73">
        <v>10000</v>
      </c>
      <c r="J46" s="45"/>
      <c r="K46" s="52">
        <f>SUM(L46-I46)</f>
        <v>0</v>
      </c>
      <c r="L46" s="96">
        <v>10000</v>
      </c>
      <c r="M46" s="97"/>
    </row>
    <row r="47" spans="2:13" x14ac:dyDescent="0.3">
      <c r="B47" s="105">
        <v>41219</v>
      </c>
      <c r="C47" s="49" t="s">
        <v>36</v>
      </c>
      <c r="D47" s="20"/>
      <c r="E47" s="20"/>
      <c r="F47" s="20"/>
      <c r="G47" s="20"/>
      <c r="H47" s="20"/>
      <c r="I47" s="73">
        <v>80000</v>
      </c>
      <c r="J47" s="45">
        <v>40000</v>
      </c>
      <c r="K47" s="52">
        <f>SUM(L47-I47)</f>
        <v>0</v>
      </c>
      <c r="L47" s="96">
        <v>80000</v>
      </c>
      <c r="M47" s="2"/>
    </row>
    <row r="48" spans="2:13" x14ac:dyDescent="0.3">
      <c r="B48" s="88"/>
      <c r="C48" s="65"/>
      <c r="D48" s="65"/>
      <c r="E48" s="65"/>
      <c r="F48" s="65"/>
      <c r="G48" s="65"/>
      <c r="H48" s="65"/>
      <c r="I48" s="106"/>
      <c r="J48" s="39"/>
      <c r="K48" s="99"/>
      <c r="L48" s="107"/>
      <c r="M48" s="2"/>
    </row>
    <row r="49" spans="2:13" x14ac:dyDescent="0.3">
      <c r="B49" s="42">
        <v>413</v>
      </c>
      <c r="C49" s="43" t="s">
        <v>37</v>
      </c>
      <c r="D49" s="43"/>
      <c r="E49" s="43"/>
      <c r="F49" s="43"/>
      <c r="G49" s="43"/>
      <c r="H49" s="43"/>
      <c r="I49" s="66">
        <f>SUM(I50:I53)</f>
        <v>287380</v>
      </c>
      <c r="J49" s="66">
        <f>SUM(J50:J53)</f>
        <v>193787.31</v>
      </c>
      <c r="K49" s="62">
        <f>SUM(L49-I49)</f>
        <v>-42380</v>
      </c>
      <c r="L49" s="104">
        <f>SUM(L50:L53)</f>
        <v>245000</v>
      </c>
      <c r="M49" s="2"/>
    </row>
    <row r="50" spans="2:13" x14ac:dyDescent="0.3">
      <c r="B50" s="63">
        <v>41311</v>
      </c>
      <c r="C50" s="94" t="s">
        <v>38</v>
      </c>
      <c r="D50" s="64"/>
      <c r="E50" s="64"/>
      <c r="F50" s="64"/>
      <c r="G50" s="64"/>
      <c r="H50" s="64"/>
      <c r="I50" s="95">
        <v>287380</v>
      </c>
      <c r="J50" s="98">
        <v>193787.31</v>
      </c>
      <c r="K50" s="52">
        <f>SUM(L50-I50)</f>
        <v>-42380</v>
      </c>
      <c r="L50" s="100">
        <v>245000</v>
      </c>
      <c r="M50" s="2"/>
    </row>
    <row r="51" spans="2:13" x14ac:dyDescent="0.3">
      <c r="B51" s="63"/>
      <c r="C51" s="94"/>
      <c r="D51" s="64"/>
      <c r="E51" s="64"/>
      <c r="F51" s="64"/>
      <c r="G51" s="64"/>
      <c r="H51" s="64"/>
      <c r="I51" s="95"/>
      <c r="J51" s="98"/>
      <c r="K51" s="99"/>
      <c r="L51" s="100"/>
      <c r="M51" s="2"/>
    </row>
    <row r="52" spans="2:13" x14ac:dyDescent="0.3">
      <c r="B52" s="63"/>
      <c r="C52" s="94"/>
      <c r="D52" s="64"/>
      <c r="E52" s="64"/>
      <c r="F52" s="64"/>
      <c r="G52" s="64"/>
      <c r="H52" s="64"/>
      <c r="I52" s="95"/>
      <c r="J52" s="45"/>
      <c r="K52" s="99"/>
      <c r="L52" s="100"/>
      <c r="M52" s="2"/>
    </row>
    <row r="53" spans="2:13" x14ac:dyDescent="0.3">
      <c r="B53" s="105"/>
      <c r="C53" s="49"/>
      <c r="D53" s="20"/>
      <c r="E53" s="20"/>
      <c r="F53" s="20"/>
      <c r="G53" s="20"/>
      <c r="H53" s="20"/>
      <c r="I53" s="73"/>
      <c r="J53" s="45"/>
      <c r="K53" s="67"/>
      <c r="L53" s="96"/>
      <c r="M53" s="2"/>
    </row>
    <row r="54" spans="2:13" x14ac:dyDescent="0.3">
      <c r="B54" s="252">
        <v>41</v>
      </c>
      <c r="C54" s="253" t="s">
        <v>39</v>
      </c>
      <c r="D54" s="254"/>
      <c r="E54" s="254"/>
      <c r="F54" s="254"/>
      <c r="G54" s="254"/>
      <c r="H54" s="254"/>
      <c r="I54" s="255">
        <f>I40+I44+I49</f>
        <v>2127380</v>
      </c>
      <c r="J54" s="256">
        <f>J40+J44+J49</f>
        <v>1449594.62</v>
      </c>
      <c r="K54" s="257">
        <f>SUM(L54-I54)</f>
        <v>-112380</v>
      </c>
      <c r="L54" s="352">
        <f>L40+L44+L49</f>
        <v>2015000</v>
      </c>
      <c r="M54" s="109"/>
    </row>
    <row r="55" spans="2:13" ht="15.5" thickBot="1" x14ac:dyDescent="0.35">
      <c r="B55" s="110"/>
      <c r="C55" s="111"/>
      <c r="D55" s="111"/>
      <c r="E55" s="111"/>
      <c r="F55" s="111"/>
      <c r="G55" s="111"/>
      <c r="H55" s="111"/>
      <c r="I55" s="112"/>
      <c r="J55" s="112"/>
      <c r="K55" s="113"/>
      <c r="L55" s="353"/>
      <c r="M55" s="109"/>
    </row>
    <row r="56" spans="2:13" x14ac:dyDescent="0.3">
      <c r="B56" s="88">
        <v>42</v>
      </c>
      <c r="C56" s="65" t="s">
        <v>40</v>
      </c>
      <c r="D56" s="65"/>
      <c r="E56" s="65"/>
      <c r="F56" s="65"/>
      <c r="G56" s="65"/>
      <c r="H56" s="114"/>
      <c r="I56" s="115"/>
      <c r="J56" s="116"/>
      <c r="K56" s="91"/>
      <c r="L56" s="354"/>
      <c r="M56" s="14"/>
    </row>
    <row r="57" spans="2:13" x14ac:dyDescent="0.3">
      <c r="B57" s="117">
        <v>421</v>
      </c>
      <c r="C57" s="92" t="s">
        <v>41</v>
      </c>
      <c r="D57" s="43"/>
      <c r="E57" s="43"/>
      <c r="F57" s="43"/>
      <c r="G57" s="43"/>
      <c r="H57" s="44"/>
      <c r="I57" s="66"/>
      <c r="J57" s="66"/>
      <c r="K57" s="62"/>
      <c r="L57" s="118"/>
      <c r="M57" s="14"/>
    </row>
    <row r="58" spans="2:13" x14ac:dyDescent="0.3">
      <c r="B58" s="93">
        <v>42111</v>
      </c>
      <c r="C58" s="94" t="s">
        <v>42</v>
      </c>
      <c r="D58" s="64"/>
      <c r="E58" s="64"/>
      <c r="F58" s="64"/>
      <c r="G58" s="64"/>
      <c r="H58" s="119"/>
      <c r="I58" s="23">
        <v>20000</v>
      </c>
      <c r="J58" s="22">
        <v>340</v>
      </c>
      <c r="K58" s="52">
        <f t="shared" ref="K58:K68" si="0">SUM(L58-I58)</f>
        <v>-17000</v>
      </c>
      <c r="L58" s="355">
        <v>3000</v>
      </c>
      <c r="M58" s="26"/>
    </row>
    <row r="59" spans="2:13" x14ac:dyDescent="0.3">
      <c r="B59" s="19">
        <v>42112</v>
      </c>
      <c r="C59" s="49" t="s">
        <v>43</v>
      </c>
      <c r="D59" s="20"/>
      <c r="E59" s="20"/>
      <c r="F59" s="20"/>
      <c r="G59" s="20"/>
      <c r="H59" s="50"/>
      <c r="I59" s="73">
        <v>13000</v>
      </c>
      <c r="J59" s="73"/>
      <c r="K59" s="52">
        <f t="shared" si="0"/>
        <v>-13000</v>
      </c>
      <c r="L59" s="79">
        <v>0</v>
      </c>
      <c r="M59" s="14"/>
    </row>
    <row r="60" spans="2:13" x14ac:dyDescent="0.3">
      <c r="B60" s="19">
        <v>42113</v>
      </c>
      <c r="C60" s="49" t="s">
        <v>44</v>
      </c>
      <c r="D60" s="20"/>
      <c r="E60" s="20"/>
      <c r="F60" s="20"/>
      <c r="G60" s="20"/>
      <c r="H60" s="50"/>
      <c r="I60" s="23">
        <v>10000</v>
      </c>
      <c r="J60" s="22"/>
      <c r="K60" s="52">
        <f t="shared" si="0"/>
        <v>-5000</v>
      </c>
      <c r="L60" s="355">
        <v>5000</v>
      </c>
      <c r="M60" s="14"/>
    </row>
    <row r="61" spans="2:13" x14ac:dyDescent="0.3">
      <c r="B61" s="19">
        <v>42114</v>
      </c>
      <c r="C61" s="49" t="s">
        <v>45</v>
      </c>
      <c r="D61" s="20"/>
      <c r="E61" s="20"/>
      <c r="F61" s="20"/>
      <c r="G61" s="20"/>
      <c r="H61" s="50"/>
      <c r="I61" s="73">
        <v>15000</v>
      </c>
      <c r="J61" s="73"/>
      <c r="K61" s="52">
        <f t="shared" si="0"/>
        <v>-15000</v>
      </c>
      <c r="L61" s="79">
        <v>0</v>
      </c>
      <c r="M61" s="14"/>
    </row>
    <row r="62" spans="2:13" x14ac:dyDescent="0.3">
      <c r="B62" s="19">
        <v>42115</v>
      </c>
      <c r="C62" s="49" t="s">
        <v>46</v>
      </c>
      <c r="D62" s="20"/>
      <c r="E62" s="20"/>
      <c r="F62" s="20"/>
      <c r="G62" s="20"/>
      <c r="H62" s="50"/>
      <c r="I62" s="22">
        <v>20000</v>
      </c>
      <c r="J62" s="22">
        <v>10962.18</v>
      </c>
      <c r="K62" s="52">
        <f t="shared" si="0"/>
        <v>0</v>
      </c>
      <c r="L62" s="355">
        <v>20000</v>
      </c>
      <c r="M62" s="14"/>
    </row>
    <row r="63" spans="2:13" x14ac:dyDescent="0.3">
      <c r="B63" s="19">
        <v>42116</v>
      </c>
      <c r="C63" s="49" t="s">
        <v>47</v>
      </c>
      <c r="D63" s="20"/>
      <c r="E63" s="20"/>
      <c r="F63" s="20"/>
      <c r="G63" s="20"/>
      <c r="H63" s="21"/>
      <c r="I63" s="73">
        <v>10000</v>
      </c>
      <c r="J63" s="73"/>
      <c r="K63" s="52">
        <f t="shared" si="0"/>
        <v>-10000</v>
      </c>
      <c r="L63" s="79">
        <v>0</v>
      </c>
      <c r="M63" s="14"/>
    </row>
    <row r="64" spans="2:13" x14ac:dyDescent="0.3">
      <c r="B64" s="19">
        <v>42119</v>
      </c>
      <c r="C64" s="49" t="s">
        <v>48</v>
      </c>
      <c r="D64" s="20"/>
      <c r="E64" s="20"/>
      <c r="F64" s="20"/>
      <c r="G64" s="20"/>
      <c r="H64" s="120"/>
      <c r="I64" s="73">
        <v>10000</v>
      </c>
      <c r="J64" s="73"/>
      <c r="K64" s="52">
        <f t="shared" si="0"/>
        <v>-5000</v>
      </c>
      <c r="L64" s="79">
        <v>5000</v>
      </c>
      <c r="M64" s="14"/>
    </row>
    <row r="65" spans="2:13" x14ac:dyDescent="0.3">
      <c r="B65" s="19">
        <v>42121</v>
      </c>
      <c r="C65" s="49" t="s">
        <v>49</v>
      </c>
      <c r="D65" s="20"/>
      <c r="E65" s="20"/>
      <c r="F65" s="20"/>
      <c r="G65" s="64"/>
      <c r="H65" s="21"/>
      <c r="I65" s="23">
        <v>64620</v>
      </c>
      <c r="J65" s="22">
        <v>48465</v>
      </c>
      <c r="K65" s="52">
        <f t="shared" si="0"/>
        <v>0</v>
      </c>
      <c r="L65" s="355">
        <v>64620</v>
      </c>
      <c r="M65" s="14"/>
    </row>
    <row r="66" spans="2:13" x14ac:dyDescent="0.3">
      <c r="B66" s="93">
        <v>42131</v>
      </c>
      <c r="C66" s="94" t="s">
        <v>50</v>
      </c>
      <c r="D66" s="64"/>
      <c r="E66" s="64"/>
      <c r="F66" s="64"/>
      <c r="G66" s="64"/>
      <c r="H66" s="64"/>
      <c r="I66" s="22">
        <v>10000</v>
      </c>
      <c r="J66" s="22">
        <v>2750</v>
      </c>
      <c r="K66" s="52">
        <f t="shared" si="0"/>
        <v>20000</v>
      </c>
      <c r="L66" s="355">
        <v>30000</v>
      </c>
      <c r="M66" s="14"/>
    </row>
    <row r="67" spans="2:13" ht="15.5" thickBot="1" x14ac:dyDescent="0.35">
      <c r="B67" s="27">
        <v>42132</v>
      </c>
      <c r="C67" s="121" t="s">
        <v>51</v>
      </c>
      <c r="D67" s="28"/>
      <c r="E67" s="28"/>
      <c r="F67" s="28"/>
      <c r="G67" s="28"/>
      <c r="H67" s="28"/>
      <c r="I67" s="22">
        <v>15000</v>
      </c>
      <c r="J67" s="122"/>
      <c r="K67" s="32">
        <f t="shared" si="0"/>
        <v>0</v>
      </c>
      <c r="L67" s="355">
        <v>15000</v>
      </c>
      <c r="M67" s="14"/>
    </row>
    <row r="68" spans="2:13" ht="15.5" thickBot="1" x14ac:dyDescent="0.35">
      <c r="B68" s="258"/>
      <c r="C68" s="259" t="s">
        <v>52</v>
      </c>
      <c r="D68" s="259"/>
      <c r="E68" s="259"/>
      <c r="F68" s="259"/>
      <c r="G68" s="259"/>
      <c r="H68" s="259"/>
      <c r="I68" s="260">
        <f>SUM(I58:I67)</f>
        <v>187620</v>
      </c>
      <c r="J68" s="260">
        <f>SUM(J58:J67)</f>
        <v>62517.18</v>
      </c>
      <c r="K68" s="261">
        <f t="shared" si="0"/>
        <v>-45000</v>
      </c>
      <c r="L68" s="356">
        <f>SUM(L58:L67)</f>
        <v>142620</v>
      </c>
      <c r="M68" s="125"/>
    </row>
    <row r="69" spans="2:13" x14ac:dyDescent="0.3">
      <c r="B69" s="126"/>
      <c r="C69" s="4"/>
      <c r="D69" s="4"/>
      <c r="E69" s="4"/>
      <c r="F69" s="4"/>
      <c r="G69" s="4"/>
      <c r="H69" s="4"/>
      <c r="I69" s="127"/>
      <c r="J69" s="127"/>
      <c r="K69" s="128"/>
      <c r="L69" s="357"/>
      <c r="M69" s="81"/>
    </row>
    <row r="70" spans="2:13" ht="15.5" thickBot="1" x14ac:dyDescent="0.35">
      <c r="B70" s="214"/>
      <c r="C70" s="129"/>
      <c r="D70" s="129"/>
      <c r="E70" s="129"/>
      <c r="F70" s="129"/>
      <c r="G70" s="129"/>
      <c r="H70" s="129"/>
      <c r="I70" s="130"/>
      <c r="J70" s="130"/>
      <c r="K70" s="131"/>
      <c r="L70" s="358"/>
      <c r="M70" s="81"/>
    </row>
    <row r="71" spans="2:13" ht="45.65" customHeight="1" thickBot="1" x14ac:dyDescent="0.35">
      <c r="B71" s="262" t="s">
        <v>1</v>
      </c>
      <c r="C71" s="263"/>
      <c r="D71" s="263"/>
      <c r="E71" s="263" t="s">
        <v>2</v>
      </c>
      <c r="F71" s="263"/>
      <c r="G71" s="263"/>
      <c r="H71" s="264"/>
      <c r="I71" s="265" t="s">
        <v>53</v>
      </c>
      <c r="J71" s="427" t="s">
        <v>197</v>
      </c>
      <c r="K71" s="226" t="s">
        <v>5</v>
      </c>
      <c r="L71" s="226" t="s">
        <v>198</v>
      </c>
      <c r="M71" s="14"/>
    </row>
    <row r="72" spans="2:13" x14ac:dyDescent="0.3">
      <c r="B72" s="42">
        <v>422</v>
      </c>
      <c r="C72" s="43" t="s">
        <v>54</v>
      </c>
      <c r="D72" s="43"/>
      <c r="E72" s="43"/>
      <c r="F72" s="43"/>
      <c r="G72" s="43"/>
      <c r="H72" s="43"/>
      <c r="I72" s="54"/>
      <c r="J72" s="116"/>
      <c r="K72" s="132"/>
      <c r="L72" s="359"/>
      <c r="M72" s="14"/>
    </row>
    <row r="73" spans="2:13" x14ac:dyDescent="0.3">
      <c r="B73" s="117">
        <v>42211</v>
      </c>
      <c r="C73" s="133" t="s">
        <v>55</v>
      </c>
      <c r="D73" s="64"/>
      <c r="E73" s="64"/>
      <c r="F73" s="134"/>
      <c r="G73" s="135"/>
      <c r="H73" s="135"/>
      <c r="I73" s="60">
        <f>SUM(I74:I94)</f>
        <v>785000</v>
      </c>
      <c r="J73" s="108">
        <f>SUM(J74:J94)</f>
        <v>363353.72</v>
      </c>
      <c r="K73" s="62">
        <f t="shared" ref="K73:K93" si="1">SUM(L73-I73)</f>
        <v>-121000</v>
      </c>
      <c r="L73" s="360">
        <f>SUM(L74:L94)</f>
        <v>664000</v>
      </c>
      <c r="M73" s="56"/>
    </row>
    <row r="74" spans="2:13" x14ac:dyDescent="0.3">
      <c r="B74" s="19">
        <v>4221101</v>
      </c>
      <c r="C74" s="49" t="s">
        <v>56</v>
      </c>
      <c r="D74" s="20"/>
      <c r="F74" s="20"/>
      <c r="G74" s="20"/>
      <c r="H74" s="20"/>
      <c r="I74" s="23">
        <v>8000</v>
      </c>
      <c r="J74" s="22">
        <v>10560.17</v>
      </c>
      <c r="K74" s="52">
        <f t="shared" si="1"/>
        <v>4000</v>
      </c>
      <c r="L74" s="361">
        <v>12000</v>
      </c>
      <c r="M74" s="136"/>
    </row>
    <row r="75" spans="2:13" x14ac:dyDescent="0.3">
      <c r="B75" s="19">
        <v>4221102</v>
      </c>
      <c r="C75" s="49" t="s">
        <v>57</v>
      </c>
      <c r="D75" s="20"/>
      <c r="E75" s="20"/>
      <c r="F75" s="20"/>
      <c r="G75" s="20"/>
      <c r="H75" s="20"/>
      <c r="I75" s="73">
        <v>8000</v>
      </c>
      <c r="J75" s="73"/>
      <c r="K75" s="52">
        <f t="shared" si="1"/>
        <v>-5000</v>
      </c>
      <c r="L75" s="96">
        <v>3000</v>
      </c>
      <c r="M75" s="26"/>
    </row>
    <row r="76" spans="2:13" x14ac:dyDescent="0.3">
      <c r="B76" s="19">
        <v>4221103</v>
      </c>
      <c r="C76" s="49" t="s">
        <v>58</v>
      </c>
      <c r="D76" s="20"/>
      <c r="E76" s="20"/>
      <c r="F76" s="20"/>
      <c r="G76" s="20"/>
      <c r="H76" s="20"/>
      <c r="I76" s="73">
        <v>8000</v>
      </c>
      <c r="J76" s="73">
        <v>2293.4299999999998</v>
      </c>
      <c r="K76" s="52">
        <f t="shared" si="1"/>
        <v>-3000</v>
      </c>
      <c r="L76" s="96">
        <v>5000</v>
      </c>
      <c r="M76" s="26"/>
    </row>
    <row r="77" spans="2:13" x14ac:dyDescent="0.3">
      <c r="B77" s="19">
        <v>4221104</v>
      </c>
      <c r="C77" s="49" t="s">
        <v>59</v>
      </c>
      <c r="D77" s="20"/>
      <c r="E77" s="20"/>
      <c r="F77" s="20"/>
      <c r="G77" s="20"/>
      <c r="H77" s="20"/>
      <c r="I77" s="73">
        <v>8000</v>
      </c>
      <c r="J77" s="73"/>
      <c r="K77" s="52">
        <f t="shared" si="1"/>
        <v>-5000</v>
      </c>
      <c r="L77" s="96">
        <v>3000</v>
      </c>
      <c r="M77" s="26"/>
    </row>
    <row r="78" spans="2:13" x14ac:dyDescent="0.3">
      <c r="B78" s="19">
        <v>4221105</v>
      </c>
      <c r="C78" s="49" t="s">
        <v>60</v>
      </c>
      <c r="D78" s="20"/>
      <c r="E78" s="20"/>
      <c r="F78" s="20"/>
      <c r="G78" s="20"/>
      <c r="H78" s="20"/>
      <c r="I78" s="73">
        <v>10000</v>
      </c>
      <c r="J78" s="73">
        <v>9522.81</v>
      </c>
      <c r="K78" s="52">
        <f t="shared" si="1"/>
        <v>2000</v>
      </c>
      <c r="L78" s="96">
        <v>12000</v>
      </c>
      <c r="M78" s="26"/>
    </row>
    <row r="79" spans="2:13" x14ac:dyDescent="0.3">
      <c r="B79" s="19">
        <v>4221106</v>
      </c>
      <c r="C79" s="49" t="s">
        <v>61</v>
      </c>
      <c r="D79" s="20"/>
      <c r="E79" s="20"/>
      <c r="F79" s="20"/>
      <c r="G79" s="20"/>
      <c r="H79" s="20"/>
      <c r="I79" s="73">
        <v>5000</v>
      </c>
      <c r="J79" s="73"/>
      <c r="K79" s="52">
        <f t="shared" si="1"/>
        <v>-2000</v>
      </c>
      <c r="L79" s="96">
        <v>3000</v>
      </c>
      <c r="M79" s="26"/>
    </row>
    <row r="80" spans="2:13" x14ac:dyDescent="0.3">
      <c r="B80" s="19">
        <v>4221107</v>
      </c>
      <c r="C80" s="49" t="s">
        <v>62</v>
      </c>
      <c r="D80" s="20"/>
      <c r="E80" s="20"/>
      <c r="F80" s="20"/>
      <c r="G80" s="20"/>
      <c r="H80" s="20"/>
      <c r="I80" s="73">
        <v>8000</v>
      </c>
      <c r="J80" s="73">
        <v>2896.86</v>
      </c>
      <c r="K80" s="52">
        <f t="shared" si="1"/>
        <v>-5000</v>
      </c>
      <c r="L80" s="96">
        <v>3000</v>
      </c>
      <c r="M80" s="26"/>
    </row>
    <row r="81" spans="2:13" x14ac:dyDescent="0.3">
      <c r="B81" s="19">
        <v>4221108</v>
      </c>
      <c r="C81" s="49" t="s">
        <v>63</v>
      </c>
      <c r="D81" s="20"/>
      <c r="E81" s="20"/>
      <c r="F81" s="20"/>
      <c r="G81" s="20"/>
      <c r="H81" s="20"/>
      <c r="I81" s="73">
        <v>130000</v>
      </c>
      <c r="J81" s="73">
        <v>46644.92</v>
      </c>
      <c r="K81" s="52">
        <f t="shared" si="1"/>
        <v>0</v>
      </c>
      <c r="L81" s="96">
        <v>130000</v>
      </c>
      <c r="M81" s="26"/>
    </row>
    <row r="82" spans="2:13" x14ac:dyDescent="0.3">
      <c r="B82" s="19">
        <v>4221109</v>
      </c>
      <c r="C82" s="49" t="s">
        <v>64</v>
      </c>
      <c r="D82" s="20"/>
      <c r="E82" s="20"/>
      <c r="F82" s="20"/>
      <c r="G82" s="20"/>
      <c r="H82" s="20"/>
      <c r="I82" s="23">
        <v>350000</v>
      </c>
      <c r="J82" s="22">
        <v>218711.51</v>
      </c>
      <c r="K82" s="52">
        <f t="shared" si="1"/>
        <v>0</v>
      </c>
      <c r="L82" s="361">
        <v>350000</v>
      </c>
      <c r="M82" s="26"/>
    </row>
    <row r="83" spans="2:13" x14ac:dyDescent="0.3">
      <c r="B83" s="19">
        <v>4221110</v>
      </c>
      <c r="C83" s="49" t="s">
        <v>65</v>
      </c>
      <c r="D83" s="20"/>
      <c r="E83" s="20"/>
      <c r="F83" s="20"/>
      <c r="G83" s="20"/>
      <c r="H83" s="20"/>
      <c r="I83" s="73">
        <v>65000</v>
      </c>
      <c r="J83" s="73">
        <v>21421.17</v>
      </c>
      <c r="K83" s="52">
        <f t="shared" si="1"/>
        <v>-25000</v>
      </c>
      <c r="L83" s="96">
        <v>40000</v>
      </c>
      <c r="M83" s="26"/>
    </row>
    <row r="84" spans="2:13" x14ac:dyDescent="0.3">
      <c r="B84" s="19">
        <v>4221111</v>
      </c>
      <c r="C84" s="49" t="s">
        <v>66</v>
      </c>
      <c r="D84" s="20"/>
      <c r="E84" s="20"/>
      <c r="F84" s="20"/>
      <c r="G84" s="20"/>
      <c r="H84" s="20"/>
      <c r="I84" s="73">
        <v>30000</v>
      </c>
      <c r="J84" s="45">
        <v>27660.81</v>
      </c>
      <c r="K84" s="52">
        <f t="shared" si="1"/>
        <v>0</v>
      </c>
      <c r="L84" s="96">
        <v>30000</v>
      </c>
      <c r="M84" s="26"/>
    </row>
    <row r="85" spans="2:13" x14ac:dyDescent="0.3">
      <c r="B85" s="19">
        <v>4221112</v>
      </c>
      <c r="C85" s="49" t="s">
        <v>67</v>
      </c>
      <c r="D85" s="20"/>
      <c r="E85" s="20"/>
      <c r="F85" s="20"/>
      <c r="G85" s="20"/>
      <c r="H85" s="20"/>
      <c r="I85" s="23">
        <v>60000</v>
      </c>
      <c r="J85" s="24">
        <v>13990.9</v>
      </c>
      <c r="K85" s="52">
        <f t="shared" si="1"/>
        <v>-20000</v>
      </c>
      <c r="L85" s="361">
        <v>40000</v>
      </c>
      <c r="M85" s="26"/>
    </row>
    <row r="86" spans="2:13" x14ac:dyDescent="0.3">
      <c r="B86" s="19">
        <v>4221113</v>
      </c>
      <c r="C86" s="49" t="s">
        <v>68</v>
      </c>
      <c r="D86" s="20"/>
      <c r="E86" s="20"/>
      <c r="F86" s="20"/>
      <c r="G86" s="20"/>
      <c r="H86" s="20"/>
      <c r="I86" s="23">
        <v>20000</v>
      </c>
      <c r="J86" s="24"/>
      <c r="K86" s="52">
        <f t="shared" si="1"/>
        <v>-15000</v>
      </c>
      <c r="L86" s="361">
        <v>5000</v>
      </c>
      <c r="M86" s="26"/>
    </row>
    <row r="87" spans="2:13" x14ac:dyDescent="0.3">
      <c r="B87" s="19">
        <v>4221114</v>
      </c>
      <c r="C87" s="49" t="s">
        <v>69</v>
      </c>
      <c r="D87" s="20"/>
      <c r="E87" s="20"/>
      <c r="F87" s="20"/>
      <c r="G87" s="20"/>
      <c r="H87" s="20"/>
      <c r="I87" s="23">
        <v>10000</v>
      </c>
      <c r="J87" s="24">
        <v>2868.22</v>
      </c>
      <c r="K87" s="52">
        <f t="shared" si="1"/>
        <v>-2000</v>
      </c>
      <c r="L87" s="361">
        <v>8000</v>
      </c>
      <c r="M87" s="26"/>
    </row>
    <row r="88" spans="2:13" x14ac:dyDescent="0.3">
      <c r="B88" s="19">
        <v>4221115</v>
      </c>
      <c r="C88" s="49" t="s">
        <v>70</v>
      </c>
      <c r="D88" s="20"/>
      <c r="E88" s="20"/>
      <c r="F88" s="20"/>
      <c r="G88" s="20"/>
      <c r="H88" s="20"/>
      <c r="I88" s="23">
        <v>5000</v>
      </c>
      <c r="J88" s="24">
        <v>829.04</v>
      </c>
      <c r="K88" s="52">
        <f t="shared" si="1"/>
        <v>-2500</v>
      </c>
      <c r="L88" s="361">
        <v>2500</v>
      </c>
      <c r="M88" s="26"/>
    </row>
    <row r="89" spans="2:13" x14ac:dyDescent="0.3">
      <c r="B89" s="19">
        <v>4221116</v>
      </c>
      <c r="C89" s="49" t="s">
        <v>71</v>
      </c>
      <c r="D89" s="20"/>
      <c r="E89" s="20"/>
      <c r="F89" s="20"/>
      <c r="G89" s="20"/>
      <c r="H89" s="20"/>
      <c r="I89" s="23">
        <v>5000</v>
      </c>
      <c r="J89" s="24"/>
      <c r="K89" s="52">
        <f t="shared" si="1"/>
        <v>-2500</v>
      </c>
      <c r="L89" s="361">
        <v>2500</v>
      </c>
      <c r="M89" s="26"/>
    </row>
    <row r="90" spans="2:13" x14ac:dyDescent="0.3">
      <c r="B90" s="19">
        <v>4221117</v>
      </c>
      <c r="C90" s="49" t="s">
        <v>72</v>
      </c>
      <c r="D90" s="20"/>
      <c r="E90" s="20"/>
      <c r="F90" s="20"/>
      <c r="G90" s="20"/>
      <c r="H90" s="20"/>
      <c r="I90" s="23">
        <v>10000</v>
      </c>
      <c r="J90" s="24"/>
      <c r="K90" s="52">
        <f t="shared" si="1"/>
        <v>-10000</v>
      </c>
      <c r="L90" s="361">
        <v>0</v>
      </c>
      <c r="M90" s="26"/>
    </row>
    <row r="91" spans="2:13" x14ac:dyDescent="0.3">
      <c r="B91" s="19">
        <v>4221118</v>
      </c>
      <c r="C91" s="64" t="s">
        <v>73</v>
      </c>
      <c r="D91" s="64"/>
      <c r="E91" s="64"/>
      <c r="F91" s="64"/>
      <c r="G91" s="64"/>
      <c r="H91" s="20"/>
      <c r="I91" s="137">
        <v>10000</v>
      </c>
      <c r="J91" s="24"/>
      <c r="K91" s="52">
        <f t="shared" si="1"/>
        <v>-10000</v>
      </c>
      <c r="L91" s="361">
        <v>0</v>
      </c>
      <c r="M91" s="26"/>
    </row>
    <row r="92" spans="2:13" x14ac:dyDescent="0.3">
      <c r="B92" s="19">
        <v>4221119</v>
      </c>
      <c r="C92" s="64" t="s">
        <v>74</v>
      </c>
      <c r="D92" s="64"/>
      <c r="E92" s="64"/>
      <c r="F92" s="64"/>
      <c r="G92" s="64"/>
      <c r="H92" s="64"/>
      <c r="I92" s="137">
        <v>15000</v>
      </c>
      <c r="J92" s="24"/>
      <c r="K92" s="52">
        <f t="shared" si="1"/>
        <v>-10000</v>
      </c>
      <c r="L92" s="361">
        <v>5000</v>
      </c>
      <c r="M92" s="26"/>
    </row>
    <row r="93" spans="2:13" x14ac:dyDescent="0.3">
      <c r="B93" s="19">
        <v>4221120</v>
      </c>
      <c r="C93" s="64" t="s">
        <v>75</v>
      </c>
      <c r="D93" s="64"/>
      <c r="E93" s="64"/>
      <c r="F93" s="64"/>
      <c r="G93" s="64"/>
      <c r="H93" s="64"/>
      <c r="I93" s="137">
        <v>20000</v>
      </c>
      <c r="J93" s="24">
        <v>5953.88</v>
      </c>
      <c r="K93" s="52">
        <f t="shared" si="1"/>
        <v>-10000</v>
      </c>
      <c r="L93" s="361">
        <v>10000</v>
      </c>
      <c r="M93" s="26"/>
    </row>
    <row r="94" spans="2:13" x14ac:dyDescent="0.3">
      <c r="B94" s="19"/>
      <c r="C94" s="64"/>
      <c r="D94" s="64"/>
      <c r="E94" s="64"/>
      <c r="F94" s="64"/>
      <c r="G94" s="64"/>
      <c r="H94" s="64"/>
      <c r="I94" s="137"/>
      <c r="J94" s="24"/>
      <c r="K94" s="52"/>
      <c r="L94" s="361"/>
      <c r="M94" s="26"/>
    </row>
    <row r="95" spans="2:13" x14ac:dyDescent="0.3">
      <c r="B95" s="42">
        <v>42212</v>
      </c>
      <c r="C95" s="92" t="s">
        <v>76</v>
      </c>
      <c r="D95" s="20"/>
      <c r="E95" s="20"/>
      <c r="F95" s="20"/>
      <c r="G95" s="20"/>
      <c r="H95" s="20"/>
      <c r="I95" s="60">
        <f>SUM(I96:I98)</f>
        <v>400000</v>
      </c>
      <c r="J95" s="61">
        <f>SUM(J96:J98)</f>
        <v>116055.63</v>
      </c>
      <c r="K95" s="62">
        <f>SUM(L95-I95)</f>
        <v>-230000</v>
      </c>
      <c r="L95" s="360">
        <f>SUM(L96:L98)</f>
        <v>170000</v>
      </c>
      <c r="M95" s="56"/>
    </row>
    <row r="96" spans="2:13" x14ac:dyDescent="0.3">
      <c r="B96" s="19">
        <v>4221201</v>
      </c>
      <c r="C96" s="49" t="s">
        <v>77</v>
      </c>
      <c r="D96" s="20"/>
      <c r="E96" s="20"/>
      <c r="F96" s="20"/>
      <c r="G96" s="20"/>
      <c r="H96" s="20"/>
      <c r="I96" s="23">
        <v>350000</v>
      </c>
      <c r="J96" s="24">
        <v>116055.63</v>
      </c>
      <c r="K96" s="52">
        <f>SUM(L96-I96)</f>
        <v>-180000</v>
      </c>
      <c r="L96" s="361">
        <v>170000</v>
      </c>
      <c r="M96" s="138"/>
    </row>
    <row r="97" spans="2:13" x14ac:dyDescent="0.3">
      <c r="B97" s="19">
        <v>4221202</v>
      </c>
      <c r="C97" s="49" t="s">
        <v>78</v>
      </c>
      <c r="D97" s="20"/>
      <c r="E97" s="20"/>
      <c r="F97" s="20"/>
      <c r="G97" s="20"/>
      <c r="H97" s="20"/>
      <c r="I97" s="23">
        <v>50000</v>
      </c>
      <c r="J97" s="24"/>
      <c r="K97" s="52">
        <f>SUM(L97-I97)</f>
        <v>-50000</v>
      </c>
      <c r="L97" s="361"/>
      <c r="M97" s="26"/>
    </row>
    <row r="98" spans="2:13" x14ac:dyDescent="0.3">
      <c r="B98" s="63"/>
      <c r="C98" s="64"/>
      <c r="D98" s="65"/>
      <c r="E98" s="65"/>
      <c r="F98" s="65"/>
      <c r="G98" s="65"/>
      <c r="H98" s="43"/>
      <c r="I98" s="46"/>
      <c r="J98" s="11"/>
      <c r="K98" s="139"/>
      <c r="L98" s="362"/>
      <c r="M98" s="26"/>
    </row>
    <row r="99" spans="2:13" ht="15.5" thickBot="1" x14ac:dyDescent="0.35">
      <c r="B99" s="266"/>
      <c r="C99" s="267" t="s">
        <v>79</v>
      </c>
      <c r="D99" s="267"/>
      <c r="E99" s="267"/>
      <c r="F99" s="267"/>
      <c r="G99" s="267"/>
      <c r="H99" s="268"/>
      <c r="I99" s="269">
        <f>I73+I95</f>
        <v>1185000</v>
      </c>
      <c r="J99" s="270">
        <f>J73+J95</f>
        <v>479409.35</v>
      </c>
      <c r="K99" s="271">
        <f>SUM(L99-I99)</f>
        <v>-351000</v>
      </c>
      <c r="L99" s="363">
        <f>L73+L95</f>
        <v>834000</v>
      </c>
      <c r="M99" s="125"/>
    </row>
    <row r="100" spans="2:13" ht="15.5" thickBot="1" x14ac:dyDescent="0.35">
      <c r="B100" s="140"/>
      <c r="C100" s="129"/>
      <c r="D100" s="129"/>
      <c r="E100" s="129"/>
      <c r="F100" s="129"/>
      <c r="G100" s="129"/>
      <c r="H100" s="141"/>
      <c r="I100" s="142"/>
      <c r="J100" s="142"/>
      <c r="K100" s="143"/>
      <c r="L100" s="358"/>
      <c r="M100" s="125"/>
    </row>
    <row r="101" spans="2:13" x14ac:dyDescent="0.3">
      <c r="B101" s="117">
        <v>424</v>
      </c>
      <c r="C101" s="65" t="s">
        <v>80</v>
      </c>
      <c r="D101" s="65"/>
      <c r="E101" s="65"/>
      <c r="F101" s="65"/>
      <c r="G101" s="65"/>
      <c r="H101" s="144"/>
      <c r="I101" s="106"/>
      <c r="J101" s="145"/>
      <c r="K101" s="146"/>
      <c r="L101" s="351"/>
      <c r="M101" s="14"/>
    </row>
    <row r="102" spans="2:13" ht="15" customHeight="1" x14ac:dyDescent="0.3">
      <c r="B102" s="117">
        <v>4241</v>
      </c>
      <c r="C102" s="133" t="s">
        <v>81</v>
      </c>
      <c r="D102" s="64"/>
      <c r="E102" s="64"/>
      <c r="F102" s="64"/>
      <c r="G102" s="64"/>
      <c r="H102" s="147"/>
      <c r="I102" s="108">
        <f>SUM(I103:I106)</f>
        <v>160000</v>
      </c>
      <c r="J102" s="108">
        <f>SUM(J103:J106)</f>
        <v>99739.5</v>
      </c>
      <c r="K102" s="47">
        <f>SUM(L102-I102)</f>
        <v>-27000</v>
      </c>
      <c r="L102" s="344">
        <f>SUM(L103:L106)</f>
        <v>133000</v>
      </c>
      <c r="M102" s="8"/>
    </row>
    <row r="103" spans="2:13" x14ac:dyDescent="0.3">
      <c r="B103" s="19">
        <v>424111</v>
      </c>
      <c r="C103" s="49" t="s">
        <v>82</v>
      </c>
      <c r="D103" s="20"/>
      <c r="E103" s="20"/>
      <c r="F103" s="20"/>
      <c r="G103" s="20"/>
      <c r="H103" s="20"/>
      <c r="I103" s="23">
        <v>120000</v>
      </c>
      <c r="J103" s="51">
        <v>73837.990000000005</v>
      </c>
      <c r="K103" s="25">
        <f>SUM(L103-I103)</f>
        <v>-20000</v>
      </c>
      <c r="L103" s="342">
        <v>100000</v>
      </c>
      <c r="M103" s="26"/>
    </row>
    <row r="104" spans="2:13" x14ac:dyDescent="0.3">
      <c r="B104" s="19">
        <v>42412</v>
      </c>
      <c r="C104" s="49" t="s">
        <v>83</v>
      </c>
      <c r="D104" s="20"/>
      <c r="E104" s="20"/>
      <c r="F104" s="20"/>
      <c r="G104" s="20"/>
      <c r="H104" s="21"/>
      <c r="I104" s="73">
        <v>10000</v>
      </c>
      <c r="J104" s="46">
        <v>9287.7800000000007</v>
      </c>
      <c r="K104" s="25">
        <f>SUM(L104-I104)</f>
        <v>0</v>
      </c>
      <c r="L104" s="48">
        <v>10000</v>
      </c>
      <c r="M104" s="14"/>
    </row>
    <row r="105" spans="2:13" x14ac:dyDescent="0.3">
      <c r="B105" s="19">
        <v>42414</v>
      </c>
      <c r="C105" s="49" t="s">
        <v>84</v>
      </c>
      <c r="D105" s="20"/>
      <c r="E105" s="20"/>
      <c r="F105" s="20"/>
      <c r="G105" s="20"/>
      <c r="H105" s="21"/>
      <c r="I105" s="73">
        <v>15000</v>
      </c>
      <c r="J105" s="46">
        <v>6291.51</v>
      </c>
      <c r="K105" s="25">
        <f>SUM(L105-I105)</f>
        <v>-7000</v>
      </c>
      <c r="L105" s="48">
        <v>8000</v>
      </c>
      <c r="M105" s="26"/>
    </row>
    <row r="106" spans="2:13" x14ac:dyDescent="0.3">
      <c r="B106" s="19">
        <v>42419</v>
      </c>
      <c r="C106" s="49" t="s">
        <v>85</v>
      </c>
      <c r="D106" s="20"/>
      <c r="E106" s="20"/>
      <c r="F106" s="20"/>
      <c r="G106" s="20"/>
      <c r="H106" s="21"/>
      <c r="I106" s="73">
        <v>15000</v>
      </c>
      <c r="J106" s="46">
        <v>10322.219999999999</v>
      </c>
      <c r="K106" s="25">
        <f>SUM(L106-I106)</f>
        <v>0</v>
      </c>
      <c r="L106" s="48">
        <v>15000</v>
      </c>
      <c r="M106" s="26"/>
    </row>
    <row r="107" spans="2:13" x14ac:dyDescent="0.3">
      <c r="B107" s="34"/>
      <c r="C107" s="4"/>
      <c r="D107" s="4"/>
      <c r="E107" s="4"/>
      <c r="F107" s="4"/>
      <c r="G107" s="4"/>
      <c r="H107" s="4"/>
      <c r="I107" s="73"/>
      <c r="J107" s="46"/>
      <c r="K107" s="25"/>
      <c r="L107" s="48"/>
      <c r="M107" s="14"/>
    </row>
    <row r="108" spans="2:13" x14ac:dyDescent="0.3">
      <c r="B108" s="42">
        <v>4243</v>
      </c>
      <c r="C108" s="92" t="s">
        <v>86</v>
      </c>
      <c r="D108" s="20"/>
      <c r="E108" s="20"/>
      <c r="F108" s="20"/>
      <c r="G108" s="20"/>
      <c r="H108" s="21"/>
      <c r="I108" s="108">
        <f>SUM(I109:I113)</f>
        <v>190000</v>
      </c>
      <c r="J108" s="108">
        <f>SUM(J109:J113)</f>
        <v>109211.18000000001</v>
      </c>
      <c r="K108" s="47">
        <f>SUM(L108-I108)</f>
        <v>-10000</v>
      </c>
      <c r="L108" s="344">
        <f>SUM(L109:L113)</f>
        <v>180000</v>
      </c>
      <c r="M108" s="8"/>
    </row>
    <row r="109" spans="2:13" x14ac:dyDescent="0.3">
      <c r="B109" s="19">
        <v>42431</v>
      </c>
      <c r="C109" s="49" t="s">
        <v>87</v>
      </c>
      <c r="D109" s="20"/>
      <c r="E109" s="20"/>
      <c r="F109" s="20"/>
      <c r="G109" s="20"/>
      <c r="H109" s="21"/>
      <c r="I109" s="73">
        <v>80000</v>
      </c>
      <c r="J109" s="46">
        <v>41806.83</v>
      </c>
      <c r="K109" s="25">
        <f>SUM(L109-I109)</f>
        <v>-10000</v>
      </c>
      <c r="L109" s="48">
        <v>70000</v>
      </c>
      <c r="M109" s="14"/>
    </row>
    <row r="110" spans="2:13" x14ac:dyDescent="0.3">
      <c r="B110" s="19">
        <v>42432</v>
      </c>
      <c r="C110" s="49" t="s">
        <v>88</v>
      </c>
      <c r="D110" s="20"/>
      <c r="E110" s="20"/>
      <c r="F110" s="20"/>
      <c r="G110" s="20"/>
      <c r="H110" s="21"/>
      <c r="I110" s="23">
        <v>80000</v>
      </c>
      <c r="J110" s="51">
        <v>50165.77</v>
      </c>
      <c r="K110" s="25">
        <f>SUM(L110-I110)</f>
        <v>0</v>
      </c>
      <c r="L110" s="342">
        <v>80000</v>
      </c>
      <c r="M110" s="26"/>
    </row>
    <row r="111" spans="2:13" x14ac:dyDescent="0.3">
      <c r="B111" s="42">
        <v>42441</v>
      </c>
      <c r="C111" s="92" t="s">
        <v>89</v>
      </c>
      <c r="D111" s="43"/>
      <c r="E111" s="43"/>
      <c r="F111" s="43"/>
      <c r="G111" s="43"/>
      <c r="H111" s="69"/>
      <c r="I111" s="66"/>
      <c r="J111" s="54"/>
      <c r="K111" s="25"/>
      <c r="L111" s="55"/>
      <c r="M111" s="14"/>
    </row>
    <row r="112" spans="2:13" x14ac:dyDescent="0.3">
      <c r="B112" s="19">
        <v>424411</v>
      </c>
      <c r="C112" s="49" t="s">
        <v>89</v>
      </c>
      <c r="D112" s="20"/>
      <c r="E112" s="20"/>
      <c r="F112" s="20"/>
      <c r="G112" s="20"/>
      <c r="H112" s="20"/>
      <c r="I112" s="73">
        <v>15000</v>
      </c>
      <c r="J112" s="46">
        <v>9066.89</v>
      </c>
      <c r="K112" s="25">
        <f>SUM(L112-I112)</f>
        <v>0</v>
      </c>
      <c r="L112" s="48">
        <v>15000</v>
      </c>
      <c r="M112" s="26"/>
    </row>
    <row r="113" spans="2:13" x14ac:dyDescent="0.3">
      <c r="B113" s="19">
        <v>424413</v>
      </c>
      <c r="C113" s="49" t="s">
        <v>90</v>
      </c>
      <c r="D113" s="20"/>
      <c r="E113" s="20"/>
      <c r="F113" s="20"/>
      <c r="G113" s="20"/>
      <c r="H113" s="21"/>
      <c r="I113" s="73">
        <v>15000</v>
      </c>
      <c r="J113" s="46">
        <v>8171.69</v>
      </c>
      <c r="K113" s="25">
        <f>SUM(L113-I113)</f>
        <v>0</v>
      </c>
      <c r="L113" s="48">
        <v>15000</v>
      </c>
      <c r="M113" s="26"/>
    </row>
    <row r="114" spans="2:13" ht="15.5" thickBot="1" x14ac:dyDescent="0.35">
      <c r="B114" s="272"/>
      <c r="C114" s="273" t="s">
        <v>91</v>
      </c>
      <c r="D114" s="273"/>
      <c r="E114" s="273"/>
      <c r="F114" s="273"/>
      <c r="G114" s="273"/>
      <c r="H114" s="273"/>
      <c r="I114" s="274">
        <f>I102+I108</f>
        <v>350000</v>
      </c>
      <c r="J114" s="274">
        <f>J102+J108</f>
        <v>208950.68</v>
      </c>
      <c r="K114" s="275">
        <f>SUM(L114-I114)</f>
        <v>-37000</v>
      </c>
      <c r="L114" s="364">
        <f>L102+L108</f>
        <v>313000</v>
      </c>
      <c r="M114" s="125"/>
    </row>
    <row r="115" spans="2:13" ht="16" thickTop="1" thickBot="1" x14ac:dyDescent="0.35">
      <c r="B115" s="34"/>
      <c r="C115" s="4"/>
      <c r="D115" s="4"/>
      <c r="E115" s="4"/>
      <c r="F115" s="4"/>
      <c r="G115" s="4"/>
      <c r="H115" s="4"/>
      <c r="I115" s="127"/>
      <c r="J115" s="127"/>
      <c r="K115" s="139"/>
      <c r="L115" s="365"/>
      <c r="M115" s="14"/>
    </row>
    <row r="116" spans="2:13" x14ac:dyDescent="0.3">
      <c r="B116" s="148">
        <v>425</v>
      </c>
      <c r="C116" s="149" t="s">
        <v>92</v>
      </c>
      <c r="D116" s="150"/>
      <c r="E116" s="151"/>
      <c r="F116" s="151"/>
      <c r="G116" s="151"/>
      <c r="H116" s="152"/>
      <c r="I116" s="116"/>
      <c r="J116" s="153"/>
      <c r="K116" s="154"/>
      <c r="L116" s="351"/>
      <c r="M116" s="14"/>
    </row>
    <row r="117" spans="2:13" x14ac:dyDescent="0.3">
      <c r="B117" s="117">
        <v>4251</v>
      </c>
      <c r="C117" s="133" t="s">
        <v>93</v>
      </c>
      <c r="D117" s="64"/>
      <c r="E117" s="64"/>
      <c r="F117" s="64"/>
      <c r="G117" s="64"/>
      <c r="H117" s="50"/>
      <c r="I117" s="70">
        <f>SUM(I118:I122)</f>
        <v>255000</v>
      </c>
      <c r="J117" s="70">
        <f>SUM(J118:J122)</f>
        <v>239046.15</v>
      </c>
      <c r="K117" s="74">
        <f t="shared" ref="K117:K122" si="2">SUM(L117-I117)</f>
        <v>63000</v>
      </c>
      <c r="L117" s="366">
        <f>SUM(L118:L122)</f>
        <v>318000</v>
      </c>
      <c r="M117" s="8"/>
    </row>
    <row r="118" spans="2:13" ht="14.25" customHeight="1" x14ac:dyDescent="0.3">
      <c r="B118" s="19">
        <v>425112</v>
      </c>
      <c r="C118" s="49" t="s">
        <v>94</v>
      </c>
      <c r="D118" s="20"/>
      <c r="E118" s="20"/>
      <c r="G118" s="20"/>
      <c r="H118" s="50"/>
      <c r="I118" s="23">
        <v>55000</v>
      </c>
      <c r="J118" s="51">
        <v>40275.64</v>
      </c>
      <c r="K118" s="67">
        <f t="shared" si="2"/>
        <v>-5000</v>
      </c>
      <c r="L118" s="342">
        <v>50000</v>
      </c>
      <c r="M118" s="14"/>
    </row>
    <row r="119" spans="2:13" ht="15" customHeight="1" x14ac:dyDescent="0.3">
      <c r="B119" s="27">
        <v>425111</v>
      </c>
      <c r="C119" s="49" t="s">
        <v>95</v>
      </c>
      <c r="D119" s="20"/>
      <c r="E119" s="20"/>
      <c r="F119" s="20"/>
      <c r="G119" s="20"/>
      <c r="H119" s="50"/>
      <c r="I119" s="77">
        <v>55000</v>
      </c>
      <c r="J119" s="46">
        <v>43846.49</v>
      </c>
      <c r="K119" s="67">
        <f t="shared" si="2"/>
        <v>0</v>
      </c>
      <c r="L119" s="48">
        <v>55000</v>
      </c>
      <c r="M119" s="26"/>
    </row>
    <row r="120" spans="2:13" x14ac:dyDescent="0.3">
      <c r="B120" s="93">
        <v>425131</v>
      </c>
      <c r="C120" s="49" t="s">
        <v>96</v>
      </c>
      <c r="D120" s="20"/>
      <c r="E120" s="20"/>
      <c r="F120" s="20"/>
      <c r="G120" s="20"/>
      <c r="H120" s="50"/>
      <c r="I120" s="23">
        <v>115000</v>
      </c>
      <c r="J120" s="51">
        <v>148982.06</v>
      </c>
      <c r="K120" s="67">
        <f t="shared" si="2"/>
        <v>85000</v>
      </c>
      <c r="L120" s="342">
        <v>200000</v>
      </c>
      <c r="M120" s="14"/>
    </row>
    <row r="121" spans="2:13" x14ac:dyDescent="0.3">
      <c r="B121" s="19">
        <v>425141</v>
      </c>
      <c r="C121" s="49" t="s">
        <v>97</v>
      </c>
      <c r="D121" s="20"/>
      <c r="E121" s="20"/>
      <c r="F121" s="20"/>
      <c r="G121" s="20"/>
      <c r="H121" s="50"/>
      <c r="I121" s="73">
        <v>15000</v>
      </c>
      <c r="J121" s="46">
        <v>1043.21</v>
      </c>
      <c r="K121" s="67">
        <f t="shared" si="2"/>
        <v>-10000</v>
      </c>
      <c r="L121" s="48">
        <v>5000</v>
      </c>
      <c r="M121" s="26"/>
    </row>
    <row r="122" spans="2:13" x14ac:dyDescent="0.3">
      <c r="B122" s="19">
        <v>425142</v>
      </c>
      <c r="C122" s="49" t="s">
        <v>98</v>
      </c>
      <c r="D122" s="20"/>
      <c r="E122" s="20"/>
      <c r="F122" s="20"/>
      <c r="G122" s="20"/>
      <c r="H122" s="50"/>
      <c r="I122" s="23">
        <v>15000</v>
      </c>
      <c r="J122" s="51">
        <v>4898.75</v>
      </c>
      <c r="K122" s="67">
        <f t="shared" si="2"/>
        <v>-7000</v>
      </c>
      <c r="L122" s="342">
        <v>8000</v>
      </c>
      <c r="M122" s="14"/>
    </row>
    <row r="123" spans="2:13" x14ac:dyDescent="0.3">
      <c r="B123" s="155"/>
      <c r="H123" s="183"/>
      <c r="I123" s="156"/>
      <c r="J123" s="156"/>
      <c r="K123" s="157"/>
      <c r="L123" s="367"/>
      <c r="M123" s="14"/>
    </row>
    <row r="124" spans="2:13" ht="15" customHeight="1" x14ac:dyDescent="0.3">
      <c r="B124" s="42">
        <v>4252</v>
      </c>
      <c r="C124" s="92" t="s">
        <v>99</v>
      </c>
      <c r="D124" s="43"/>
      <c r="E124" s="43"/>
      <c r="F124" s="43"/>
      <c r="G124" s="43"/>
      <c r="H124" s="44"/>
      <c r="I124" s="70">
        <f>SUM(I125:I128)</f>
        <v>163000</v>
      </c>
      <c r="J124" s="70">
        <f>SUM(J125:J128)</f>
        <v>189510.74000000002</v>
      </c>
      <c r="K124" s="74">
        <f>SUM(L124-I124)</f>
        <v>93000</v>
      </c>
      <c r="L124" s="366">
        <f>SUM(L125:L128)</f>
        <v>256000</v>
      </c>
      <c r="M124" s="56"/>
    </row>
    <row r="125" spans="2:13" x14ac:dyDescent="0.3">
      <c r="B125" s="19">
        <v>425221</v>
      </c>
      <c r="C125" s="49" t="s">
        <v>100</v>
      </c>
      <c r="D125" s="20"/>
      <c r="E125" s="20"/>
      <c r="F125" s="20"/>
      <c r="G125" s="20"/>
      <c r="H125" s="50"/>
      <c r="I125" s="23">
        <v>100000</v>
      </c>
      <c r="J125" s="51">
        <v>129533.71</v>
      </c>
      <c r="K125" s="67">
        <f>SUM(L125-I125)</f>
        <v>40000</v>
      </c>
      <c r="L125" s="342">
        <v>140000</v>
      </c>
      <c r="M125" s="14"/>
    </row>
    <row r="126" spans="2:13" x14ac:dyDescent="0.3">
      <c r="B126" s="19">
        <v>425222</v>
      </c>
      <c r="C126" s="49" t="s">
        <v>101</v>
      </c>
      <c r="D126" s="20"/>
      <c r="E126" s="20"/>
      <c r="F126" s="20"/>
      <c r="G126" s="20"/>
      <c r="H126" s="50"/>
      <c r="I126" s="23">
        <v>30000</v>
      </c>
      <c r="J126" s="51">
        <v>20988.9</v>
      </c>
      <c r="K126" s="67">
        <f>SUM(L126-I126)</f>
        <v>-5000</v>
      </c>
      <c r="L126" s="342">
        <v>25000</v>
      </c>
      <c r="M126" s="26"/>
    </row>
    <row r="127" spans="2:13" x14ac:dyDescent="0.3">
      <c r="B127" s="19">
        <v>425223</v>
      </c>
      <c r="C127" s="49" t="s">
        <v>102</v>
      </c>
      <c r="D127" s="20"/>
      <c r="E127" s="20"/>
      <c r="F127" s="20"/>
      <c r="G127" s="20"/>
      <c r="H127" s="183"/>
      <c r="I127" s="23">
        <v>1000</v>
      </c>
      <c r="J127" s="51">
        <v>592.5</v>
      </c>
      <c r="K127" s="67">
        <f>SUM(L127-I127)</f>
        <v>0</v>
      </c>
      <c r="L127" s="342">
        <v>1000</v>
      </c>
      <c r="M127" s="14"/>
    </row>
    <row r="128" spans="2:13" x14ac:dyDescent="0.3">
      <c r="B128" s="19">
        <v>42529</v>
      </c>
      <c r="C128" s="49" t="s">
        <v>200</v>
      </c>
      <c r="D128" s="20"/>
      <c r="E128" s="20"/>
      <c r="F128" s="20"/>
      <c r="G128" s="20"/>
      <c r="H128" s="50"/>
      <c r="I128" s="23">
        <v>32000</v>
      </c>
      <c r="J128" s="51">
        <v>38395.629999999997</v>
      </c>
      <c r="K128" s="67">
        <f>SUM(L128-I128)</f>
        <v>58000</v>
      </c>
      <c r="L128" s="342">
        <v>90000</v>
      </c>
      <c r="M128" s="26"/>
    </row>
    <row r="129" spans="2:13" x14ac:dyDescent="0.3">
      <c r="B129" s="34"/>
      <c r="C129" s="4"/>
      <c r="D129" s="4"/>
      <c r="E129" s="4"/>
      <c r="F129" s="4"/>
      <c r="G129" s="4"/>
      <c r="H129" s="35"/>
      <c r="I129" s="66"/>
      <c r="J129" s="54"/>
      <c r="K129" s="67"/>
      <c r="L129" s="55"/>
      <c r="M129" s="14"/>
    </row>
    <row r="130" spans="2:13" x14ac:dyDescent="0.3">
      <c r="B130" s="42">
        <v>4253</v>
      </c>
      <c r="C130" s="92" t="s">
        <v>103</v>
      </c>
      <c r="D130" s="20"/>
      <c r="E130" s="20"/>
      <c r="F130" s="20"/>
      <c r="G130" s="20"/>
      <c r="H130" s="50"/>
      <c r="I130" s="70">
        <f>SUM(I131:I135)</f>
        <v>155000</v>
      </c>
      <c r="J130" s="70">
        <f>SUM(J131:J135)</f>
        <v>123246</v>
      </c>
      <c r="K130" s="74">
        <f>SUM(L130-I130)</f>
        <v>0</v>
      </c>
      <c r="L130" s="344">
        <f>SUM(L131:L135)</f>
        <v>155000</v>
      </c>
      <c r="M130" s="26"/>
    </row>
    <row r="131" spans="2:13" x14ac:dyDescent="0.3">
      <c r="B131" s="19">
        <v>42531</v>
      </c>
      <c r="C131" s="49" t="s">
        <v>104</v>
      </c>
      <c r="D131" s="20"/>
      <c r="E131" s="20"/>
      <c r="F131" s="20"/>
      <c r="G131" s="20"/>
      <c r="H131" s="50"/>
      <c r="I131" s="158"/>
      <c r="J131" s="159"/>
      <c r="K131" s="67"/>
      <c r="L131" s="367"/>
      <c r="M131" s="14"/>
    </row>
    <row r="132" spans="2:13" x14ac:dyDescent="0.3">
      <c r="B132" s="19">
        <v>42532</v>
      </c>
      <c r="C132" s="49" t="s">
        <v>105</v>
      </c>
      <c r="D132" s="20"/>
      <c r="E132" s="20"/>
      <c r="F132" s="20"/>
      <c r="G132" s="20"/>
      <c r="H132" s="50"/>
      <c r="I132" s="158">
        <v>15000</v>
      </c>
      <c r="J132" s="158">
        <v>2175.8000000000002</v>
      </c>
      <c r="K132" s="67">
        <f>SUM(L132-I132)</f>
        <v>-10000</v>
      </c>
      <c r="L132" s="367">
        <v>5000</v>
      </c>
      <c r="M132" s="14"/>
    </row>
    <row r="133" spans="2:13" x14ac:dyDescent="0.3">
      <c r="B133" s="19">
        <v>42533</v>
      </c>
      <c r="C133" s="49" t="s">
        <v>106</v>
      </c>
      <c r="D133" s="20"/>
      <c r="E133" s="20"/>
      <c r="F133" s="20"/>
      <c r="G133" s="20"/>
      <c r="H133" s="50"/>
      <c r="I133" s="158"/>
      <c r="J133" s="159"/>
      <c r="K133" s="67"/>
      <c r="L133" s="367"/>
      <c r="M133" s="14"/>
    </row>
    <row r="134" spans="2:13" x14ac:dyDescent="0.3">
      <c r="B134" s="19">
        <v>42534</v>
      </c>
      <c r="C134" s="49" t="s">
        <v>107</v>
      </c>
      <c r="D134" s="20"/>
      <c r="E134" s="20"/>
      <c r="F134" s="20"/>
      <c r="G134" s="20"/>
      <c r="H134" s="50"/>
      <c r="I134" s="158">
        <v>40000</v>
      </c>
      <c r="J134" s="159">
        <v>21912.5</v>
      </c>
      <c r="K134" s="67">
        <f>SUM(L134-I134)</f>
        <v>-10000</v>
      </c>
      <c r="L134" s="367">
        <v>30000</v>
      </c>
      <c r="M134" s="14"/>
    </row>
    <row r="135" spans="2:13" x14ac:dyDescent="0.3">
      <c r="B135" s="19">
        <v>42539</v>
      </c>
      <c r="C135" s="49" t="s">
        <v>108</v>
      </c>
      <c r="D135" s="20"/>
      <c r="E135" s="20"/>
      <c r="F135" s="20"/>
      <c r="G135" s="20"/>
      <c r="H135" s="50"/>
      <c r="I135" s="158">
        <v>100000</v>
      </c>
      <c r="J135" s="159">
        <v>99157.7</v>
      </c>
      <c r="K135" s="67">
        <f>SUM(L135-I135)</f>
        <v>20000</v>
      </c>
      <c r="L135" s="367">
        <v>120000</v>
      </c>
      <c r="M135" s="14"/>
    </row>
    <row r="136" spans="2:13" x14ac:dyDescent="0.3">
      <c r="B136" s="88"/>
      <c r="C136" s="65"/>
      <c r="D136" s="65"/>
      <c r="E136" s="65"/>
      <c r="F136" s="65"/>
      <c r="G136" s="65"/>
      <c r="H136" s="144"/>
      <c r="I136" s="160"/>
      <c r="J136" s="145"/>
      <c r="K136" s="67"/>
      <c r="L136" s="351"/>
      <c r="M136" s="14"/>
    </row>
    <row r="137" spans="2:13" x14ac:dyDescent="0.3">
      <c r="B137" s="42">
        <v>4254</v>
      </c>
      <c r="C137" s="92" t="s">
        <v>109</v>
      </c>
      <c r="D137" s="20"/>
      <c r="E137" s="20"/>
      <c r="F137" s="20"/>
      <c r="G137" s="20"/>
      <c r="H137" s="50"/>
      <c r="I137" s="108">
        <f>SUM(I138:I144)</f>
        <v>240000</v>
      </c>
      <c r="J137" s="108">
        <f>SUM(J138:J144)</f>
        <v>181936</v>
      </c>
      <c r="K137" s="74">
        <f>SUM(L137-I137)</f>
        <v>0</v>
      </c>
      <c r="L137" s="344">
        <f>SUM(L138:L144)</f>
        <v>240000</v>
      </c>
      <c r="M137" s="56"/>
    </row>
    <row r="138" spans="2:13" x14ac:dyDescent="0.3">
      <c r="B138" s="19">
        <v>42542</v>
      </c>
      <c r="C138" s="49" t="s">
        <v>110</v>
      </c>
      <c r="D138" s="20"/>
      <c r="E138" s="20"/>
      <c r="F138" s="20"/>
      <c r="G138" s="20"/>
      <c r="H138" s="50"/>
      <c r="I138" s="73">
        <v>15000</v>
      </c>
      <c r="J138" s="73">
        <v>12463.03</v>
      </c>
      <c r="K138" s="67">
        <f>SUM(L138-I138)</f>
        <v>0</v>
      </c>
      <c r="L138" s="48">
        <v>15000</v>
      </c>
      <c r="M138" s="26"/>
    </row>
    <row r="139" spans="2:13" x14ac:dyDescent="0.3">
      <c r="B139" s="19">
        <v>42543</v>
      </c>
      <c r="C139" s="49" t="s">
        <v>111</v>
      </c>
      <c r="D139" s="20"/>
      <c r="E139" s="20"/>
      <c r="F139" s="20"/>
      <c r="G139" s="20"/>
      <c r="H139" s="50"/>
      <c r="I139" s="73">
        <v>3000</v>
      </c>
      <c r="J139" s="73"/>
      <c r="K139" s="67"/>
      <c r="L139" s="48">
        <v>3000</v>
      </c>
      <c r="M139" s="14"/>
    </row>
    <row r="140" spans="2:13" x14ac:dyDescent="0.3">
      <c r="B140" s="19">
        <v>42544</v>
      </c>
      <c r="C140" s="49" t="s">
        <v>112</v>
      </c>
      <c r="D140" s="20"/>
      <c r="E140" s="20"/>
      <c r="F140" s="20"/>
      <c r="G140" s="20"/>
      <c r="H140" s="50"/>
      <c r="I140" s="73"/>
      <c r="J140" s="73"/>
      <c r="K140" s="67"/>
      <c r="L140" s="48"/>
      <c r="M140" s="14"/>
    </row>
    <row r="141" spans="2:13" x14ac:dyDescent="0.3">
      <c r="B141" s="19">
        <v>42545</v>
      </c>
      <c r="C141" s="49" t="s">
        <v>113</v>
      </c>
      <c r="D141" s="20"/>
      <c r="E141" s="20"/>
      <c r="F141" s="20"/>
      <c r="G141" s="20"/>
      <c r="H141" s="50"/>
      <c r="I141" s="23">
        <v>90000</v>
      </c>
      <c r="J141" s="22">
        <v>77343.75</v>
      </c>
      <c r="K141" s="67">
        <f>SUM(L141-I141)</f>
        <v>10000</v>
      </c>
      <c r="L141" s="342">
        <v>100000</v>
      </c>
      <c r="M141" s="14"/>
    </row>
    <row r="142" spans="2:13" x14ac:dyDescent="0.3">
      <c r="B142" s="19">
        <v>42546</v>
      </c>
      <c r="C142" s="49" t="s">
        <v>114</v>
      </c>
      <c r="D142" s="20"/>
      <c r="E142" s="20"/>
      <c r="F142" s="20"/>
      <c r="G142" s="20"/>
      <c r="H142" s="50"/>
      <c r="I142" s="73"/>
      <c r="J142" s="73"/>
      <c r="K142" s="67"/>
      <c r="L142" s="48"/>
      <c r="M142" s="14"/>
    </row>
    <row r="143" spans="2:13" ht="15" customHeight="1" x14ac:dyDescent="0.3">
      <c r="B143" s="19">
        <v>42547</v>
      </c>
      <c r="C143" s="49" t="s">
        <v>115</v>
      </c>
      <c r="D143" s="20"/>
      <c r="E143" s="20"/>
      <c r="F143" s="20"/>
      <c r="G143" s="20"/>
      <c r="H143" s="50"/>
      <c r="I143" s="23">
        <v>2000</v>
      </c>
      <c r="J143" s="22">
        <v>1600</v>
      </c>
      <c r="K143" s="67">
        <f>SUM(L143-I143)</f>
        <v>0</v>
      </c>
      <c r="L143" s="342">
        <v>2000</v>
      </c>
      <c r="M143" s="14"/>
    </row>
    <row r="144" spans="2:13" ht="15.5" thickBot="1" x14ac:dyDescent="0.35">
      <c r="B144" s="161">
        <v>425491</v>
      </c>
      <c r="C144" s="162" t="s">
        <v>116</v>
      </c>
      <c r="D144" s="163"/>
      <c r="E144" s="163"/>
      <c r="F144" s="163"/>
      <c r="G144" s="163"/>
      <c r="H144" s="276"/>
      <c r="I144" s="165">
        <v>130000</v>
      </c>
      <c r="J144" s="164">
        <v>90529.22</v>
      </c>
      <c r="K144" s="67">
        <f>SUM(L144-I144)</f>
        <v>-10000</v>
      </c>
      <c r="L144" s="342">
        <v>120000</v>
      </c>
      <c r="M144" s="14"/>
    </row>
    <row r="145" spans="2:13" ht="2.5" customHeight="1" x14ac:dyDescent="0.3">
      <c r="B145" s="6"/>
      <c r="I145" s="167"/>
      <c r="J145" s="166"/>
      <c r="K145" s="139"/>
      <c r="L145" s="341"/>
      <c r="M145" s="2"/>
    </row>
    <row r="146" spans="2:13" ht="2.5" customHeight="1" x14ac:dyDescent="0.3">
      <c r="B146" s="6"/>
      <c r="I146" s="167"/>
      <c r="J146" s="166"/>
      <c r="K146" s="139"/>
      <c r="L146" s="368"/>
      <c r="M146" s="2"/>
    </row>
    <row r="147" spans="2:13" ht="23" customHeight="1" thickBot="1" x14ac:dyDescent="0.35">
      <c r="B147" s="6"/>
      <c r="I147" s="167"/>
      <c r="J147" s="166"/>
      <c r="K147" s="168"/>
      <c r="L147" s="369"/>
      <c r="M147" s="392"/>
    </row>
    <row r="148" spans="2:13" ht="40.5" customHeight="1" thickBot="1" x14ac:dyDescent="0.35">
      <c r="B148" s="277" t="s">
        <v>1</v>
      </c>
      <c r="C148" s="278"/>
      <c r="D148" s="279"/>
      <c r="E148" s="279" t="s">
        <v>2</v>
      </c>
      <c r="F148" s="279"/>
      <c r="G148" s="279"/>
      <c r="H148" s="280"/>
      <c r="I148" s="281" t="s">
        <v>3</v>
      </c>
      <c r="J148" s="336" t="s">
        <v>197</v>
      </c>
      <c r="K148" s="428" t="s">
        <v>5</v>
      </c>
      <c r="L148" s="391" t="s">
        <v>198</v>
      </c>
      <c r="M148" s="8"/>
    </row>
    <row r="149" spans="2:13" x14ac:dyDescent="0.3">
      <c r="B149" s="117">
        <v>4255</v>
      </c>
      <c r="C149" s="133" t="s">
        <v>117</v>
      </c>
      <c r="D149" s="64"/>
      <c r="E149" s="64"/>
      <c r="F149" s="64"/>
      <c r="G149" s="64"/>
      <c r="H149" s="147"/>
      <c r="I149" s="70">
        <f>SUM(I150)</f>
        <v>10000</v>
      </c>
      <c r="J149" s="71">
        <f>SUM(J150)</f>
        <v>10000</v>
      </c>
      <c r="K149" s="72">
        <f>SUM(L149-I149)</f>
        <v>0</v>
      </c>
      <c r="L149" s="366">
        <v>10000</v>
      </c>
      <c r="M149" s="56"/>
    </row>
    <row r="150" spans="2:13" x14ac:dyDescent="0.3">
      <c r="B150" s="19">
        <v>42559</v>
      </c>
      <c r="C150" s="49" t="s">
        <v>118</v>
      </c>
      <c r="D150" s="20"/>
      <c r="E150" s="20"/>
      <c r="F150" s="20"/>
      <c r="G150" s="20"/>
      <c r="H150" s="21"/>
      <c r="I150" s="73">
        <v>10000</v>
      </c>
      <c r="J150" s="45">
        <v>10000</v>
      </c>
      <c r="K150" s="67">
        <f>SUM(L150-I150)</f>
        <v>0</v>
      </c>
      <c r="L150" s="48">
        <v>10000</v>
      </c>
      <c r="M150" s="26"/>
    </row>
    <row r="151" spans="2:13" x14ac:dyDescent="0.3">
      <c r="B151" s="34"/>
      <c r="C151" s="4"/>
      <c r="D151" s="4"/>
      <c r="E151" s="4"/>
      <c r="F151" s="4"/>
      <c r="G151" s="4"/>
      <c r="H151" s="4"/>
      <c r="I151" s="66"/>
      <c r="J151" s="53"/>
      <c r="K151" s="67"/>
      <c r="L151" s="55"/>
      <c r="M151" s="14"/>
    </row>
    <row r="152" spans="2:13" x14ac:dyDescent="0.3">
      <c r="B152" s="42">
        <v>4257</v>
      </c>
      <c r="C152" s="92" t="s">
        <v>119</v>
      </c>
      <c r="D152" s="20"/>
      <c r="E152" s="20"/>
      <c r="F152" s="20"/>
      <c r="G152" s="20"/>
      <c r="H152" s="21"/>
      <c r="I152" s="108">
        <f>SUM(I154:I165)</f>
        <v>529000</v>
      </c>
      <c r="J152" s="61">
        <f>SUM(J154:J165)</f>
        <v>315153.57</v>
      </c>
      <c r="K152" s="74">
        <f>SUM(L152-I152)</f>
        <v>-119800</v>
      </c>
      <c r="L152" s="344">
        <f>SUM(L154:L165)</f>
        <v>409200</v>
      </c>
      <c r="M152" s="56"/>
    </row>
    <row r="153" spans="2:13" x14ac:dyDescent="0.3">
      <c r="B153" s="105"/>
      <c r="C153" s="49"/>
      <c r="D153" s="20"/>
      <c r="E153" s="20"/>
      <c r="F153" s="20"/>
      <c r="G153" s="20"/>
      <c r="H153" s="20"/>
      <c r="I153" s="108"/>
      <c r="J153" s="61"/>
      <c r="K153" s="67"/>
      <c r="L153" s="344"/>
      <c r="M153" s="14"/>
    </row>
    <row r="154" spans="2:13" x14ac:dyDescent="0.3">
      <c r="B154" s="105">
        <v>425713</v>
      </c>
      <c r="C154" s="49" t="s">
        <v>120</v>
      </c>
      <c r="D154" s="20"/>
      <c r="E154" s="20"/>
      <c r="F154" s="20"/>
      <c r="G154" s="20"/>
      <c r="H154" s="20"/>
      <c r="I154" s="73">
        <v>80000</v>
      </c>
      <c r="J154" s="45">
        <v>79257.48</v>
      </c>
      <c r="K154" s="67">
        <f>SUM(L154-I154)</f>
        <v>20000</v>
      </c>
      <c r="L154" s="48">
        <v>100000</v>
      </c>
      <c r="M154" s="14"/>
    </row>
    <row r="155" spans="2:13" x14ac:dyDescent="0.3">
      <c r="B155" s="105">
        <v>425731</v>
      </c>
      <c r="C155" s="49" t="s">
        <v>121</v>
      </c>
      <c r="D155" s="20"/>
      <c r="E155" s="20"/>
      <c r="F155" s="20"/>
      <c r="G155" s="20"/>
      <c r="H155" s="20"/>
      <c r="I155" s="73">
        <v>110000</v>
      </c>
      <c r="J155" s="45">
        <v>25000</v>
      </c>
      <c r="K155" s="67">
        <f>SUM(L155-I155)</f>
        <v>-70000</v>
      </c>
      <c r="L155" s="48">
        <v>40000</v>
      </c>
      <c r="M155" s="14"/>
    </row>
    <row r="156" spans="2:13" x14ac:dyDescent="0.3">
      <c r="B156" s="105">
        <v>425732</v>
      </c>
      <c r="C156" s="49" t="s">
        <v>122</v>
      </c>
      <c r="D156" s="20"/>
      <c r="E156" s="20"/>
      <c r="F156" s="20"/>
      <c r="G156" s="20"/>
      <c r="H156" s="20"/>
      <c r="I156" s="73">
        <v>10000</v>
      </c>
      <c r="J156" s="45">
        <v>140</v>
      </c>
      <c r="K156" s="67">
        <f>SUM(L156-I156)</f>
        <v>-7000</v>
      </c>
      <c r="L156" s="48">
        <v>3000</v>
      </c>
      <c r="M156" s="26"/>
    </row>
    <row r="157" spans="2:13" x14ac:dyDescent="0.3">
      <c r="B157" s="19">
        <v>42574</v>
      </c>
      <c r="C157" s="49" t="s">
        <v>123</v>
      </c>
      <c r="D157" s="20"/>
      <c r="E157" s="20"/>
      <c r="F157" s="20"/>
      <c r="G157" s="20"/>
      <c r="H157" s="20"/>
      <c r="I157" s="73">
        <v>90000</v>
      </c>
      <c r="J157" s="45">
        <v>41625</v>
      </c>
      <c r="K157" s="67">
        <f>SUM(L157-I157)</f>
        <v>-30000</v>
      </c>
      <c r="L157" s="48">
        <v>60000</v>
      </c>
      <c r="M157" s="14"/>
    </row>
    <row r="158" spans="2:13" x14ac:dyDescent="0.3">
      <c r="B158" s="105">
        <v>42575</v>
      </c>
      <c r="C158" s="49" t="s">
        <v>124</v>
      </c>
      <c r="D158" s="20"/>
      <c r="E158" s="20"/>
      <c r="F158" s="20"/>
      <c r="G158" s="20"/>
      <c r="I158" s="73">
        <v>24000</v>
      </c>
      <c r="J158" s="45">
        <v>19000</v>
      </c>
      <c r="K158" s="67">
        <f>SUM(L158-I158)</f>
        <v>-5000</v>
      </c>
      <c r="L158" s="48">
        <v>19000</v>
      </c>
      <c r="M158" s="14"/>
    </row>
    <row r="159" spans="2:13" ht="13.5" customHeight="1" x14ac:dyDescent="0.3">
      <c r="B159" s="105"/>
      <c r="C159" s="49"/>
      <c r="D159" s="20"/>
      <c r="E159" s="20"/>
      <c r="F159" s="20"/>
      <c r="G159" s="20"/>
      <c r="H159" s="20"/>
      <c r="I159" s="73"/>
      <c r="J159" s="45"/>
      <c r="K159" s="67"/>
      <c r="L159" s="48"/>
      <c r="M159" s="26"/>
    </row>
    <row r="160" spans="2:13" x14ac:dyDescent="0.3">
      <c r="B160" s="105">
        <v>425772</v>
      </c>
      <c r="C160" s="49" t="s">
        <v>125</v>
      </c>
      <c r="D160" s="20"/>
      <c r="E160" s="20"/>
      <c r="F160" s="20"/>
      <c r="G160" s="20"/>
      <c r="H160" s="20"/>
      <c r="I160" s="73">
        <v>10000</v>
      </c>
      <c r="J160" s="45">
        <v>10118.51</v>
      </c>
      <c r="K160" s="67">
        <f>SUM(L160-I160)</f>
        <v>200</v>
      </c>
      <c r="L160" s="48">
        <v>10200</v>
      </c>
      <c r="M160" s="26"/>
    </row>
    <row r="161" spans="1:13" x14ac:dyDescent="0.3">
      <c r="B161" s="105"/>
      <c r="C161" s="49"/>
      <c r="D161" s="20"/>
      <c r="E161" s="20"/>
      <c r="F161" s="20"/>
      <c r="G161" s="20"/>
      <c r="H161" s="20"/>
      <c r="I161" s="73"/>
      <c r="J161" s="45"/>
      <c r="K161" s="67"/>
      <c r="L161" s="48"/>
      <c r="M161" s="26"/>
    </row>
    <row r="162" spans="1:13" x14ac:dyDescent="0.3">
      <c r="B162" s="105">
        <v>425793</v>
      </c>
      <c r="C162" s="49" t="s">
        <v>126</v>
      </c>
      <c r="D162" s="20"/>
      <c r="E162" s="20"/>
      <c r="F162" s="20"/>
      <c r="G162" s="20"/>
      <c r="H162" s="20"/>
      <c r="I162" s="73">
        <v>105000</v>
      </c>
      <c r="J162" s="45">
        <v>78750</v>
      </c>
      <c r="K162" s="67">
        <f>SUM(L162-I162)</f>
        <v>0</v>
      </c>
      <c r="L162" s="48">
        <v>105000</v>
      </c>
      <c r="M162" s="14"/>
    </row>
    <row r="163" spans="1:13" x14ac:dyDescent="0.3">
      <c r="B163" s="105">
        <v>425794</v>
      </c>
      <c r="C163" s="49" t="s">
        <v>127</v>
      </c>
      <c r="D163" s="20"/>
      <c r="E163" s="20"/>
      <c r="F163" s="20"/>
      <c r="G163" s="20"/>
      <c r="H163" s="20"/>
      <c r="I163" s="73">
        <v>10000</v>
      </c>
      <c r="J163" s="45">
        <v>750</v>
      </c>
      <c r="K163" s="67">
        <f>SUM(L163-I163)</f>
        <v>-8000</v>
      </c>
      <c r="L163" s="48">
        <v>2000</v>
      </c>
      <c r="M163" s="14"/>
    </row>
    <row r="164" spans="1:13" x14ac:dyDescent="0.3">
      <c r="B164" s="105">
        <v>42579</v>
      </c>
      <c r="C164" s="49" t="s">
        <v>128</v>
      </c>
      <c r="D164" s="20"/>
      <c r="E164" s="20"/>
      <c r="F164" s="20"/>
      <c r="G164" s="20"/>
      <c r="H164" s="20"/>
      <c r="I164" s="73">
        <v>70000</v>
      </c>
      <c r="J164" s="45">
        <v>54087.58</v>
      </c>
      <c r="K164" s="67">
        <f>SUM(L164-I164)</f>
        <v>-10000</v>
      </c>
      <c r="L164" s="48">
        <v>60000</v>
      </c>
      <c r="M164" s="26"/>
    </row>
    <row r="165" spans="1:13" x14ac:dyDescent="0.3">
      <c r="B165" s="93">
        <v>425796</v>
      </c>
      <c r="C165" s="49" t="s">
        <v>129</v>
      </c>
      <c r="D165" s="43"/>
      <c r="E165" s="43"/>
      <c r="F165" s="43"/>
      <c r="G165" s="43"/>
      <c r="H165" s="43"/>
      <c r="I165" s="73">
        <v>20000</v>
      </c>
      <c r="J165" s="159">
        <v>6425</v>
      </c>
      <c r="K165" s="67">
        <f>SUM(L165-I165)</f>
        <v>-10000</v>
      </c>
      <c r="L165" s="367">
        <v>10000</v>
      </c>
      <c r="M165" s="26"/>
    </row>
    <row r="166" spans="1:13" x14ac:dyDescent="0.3">
      <c r="B166" s="93"/>
      <c r="D166" s="4"/>
      <c r="E166" s="4"/>
      <c r="F166" s="4"/>
      <c r="G166" s="4"/>
      <c r="H166" s="43"/>
      <c r="I166" s="170"/>
      <c r="J166" s="171"/>
      <c r="K166" s="67"/>
      <c r="L166" s="370"/>
      <c r="M166" s="14"/>
    </row>
    <row r="167" spans="1:13" x14ac:dyDescent="0.3">
      <c r="B167" s="42">
        <v>4258</v>
      </c>
      <c r="C167" s="92" t="s">
        <v>130</v>
      </c>
      <c r="D167" s="20"/>
      <c r="E167" s="20"/>
      <c r="F167" s="20"/>
      <c r="G167" s="20"/>
      <c r="H167" s="20"/>
      <c r="I167" s="108">
        <f>SUM(I168:I171)</f>
        <v>115000</v>
      </c>
      <c r="J167" s="61">
        <f>SUM(J168:J171)</f>
        <v>130184.97</v>
      </c>
      <c r="K167" s="74">
        <f>SUM(L167-I167)</f>
        <v>50000</v>
      </c>
      <c r="L167" s="344">
        <f>SUM(L168:L171)</f>
        <v>165000</v>
      </c>
      <c r="M167" s="8"/>
    </row>
    <row r="168" spans="1:13" x14ac:dyDescent="0.3">
      <c r="B168" s="105">
        <v>425811</v>
      </c>
      <c r="C168" s="49" t="s">
        <v>131</v>
      </c>
      <c r="D168" s="20"/>
      <c r="E168" s="20"/>
      <c r="F168" s="20"/>
      <c r="G168" s="20"/>
      <c r="H168" s="20"/>
      <c r="I168" s="23">
        <v>45000</v>
      </c>
      <c r="J168" s="24">
        <v>31234.25</v>
      </c>
      <c r="K168" s="67">
        <f>SUM(L168-I168)</f>
        <v>0</v>
      </c>
      <c r="L168" s="342">
        <v>45000</v>
      </c>
      <c r="M168" s="14"/>
    </row>
    <row r="169" spans="1:13" x14ac:dyDescent="0.3">
      <c r="B169" s="105">
        <v>425812</v>
      </c>
      <c r="C169" s="49" t="s">
        <v>132</v>
      </c>
      <c r="D169" s="20"/>
      <c r="E169" s="20"/>
      <c r="F169" s="20"/>
      <c r="G169" s="20"/>
      <c r="I169" s="23">
        <v>45000</v>
      </c>
      <c r="J169" s="159">
        <v>45835.69</v>
      </c>
      <c r="K169" s="67">
        <f>SUM(L169-I169)</f>
        <v>10000</v>
      </c>
      <c r="L169" s="339">
        <v>55000</v>
      </c>
      <c r="M169" s="14"/>
    </row>
    <row r="170" spans="1:13" x14ac:dyDescent="0.3">
      <c r="B170" s="27">
        <v>425814</v>
      </c>
      <c r="C170" s="121" t="s">
        <v>133</v>
      </c>
      <c r="D170" s="28"/>
      <c r="E170" s="28"/>
      <c r="F170" s="28"/>
      <c r="G170" s="28"/>
      <c r="H170" s="28"/>
      <c r="I170" s="173">
        <v>0</v>
      </c>
      <c r="J170" s="173">
        <v>26865.03</v>
      </c>
      <c r="K170" s="67">
        <f>SUM(L170-I170)</f>
        <v>35000</v>
      </c>
      <c r="L170" s="174">
        <v>35000</v>
      </c>
      <c r="M170" s="14"/>
    </row>
    <row r="171" spans="1:13" x14ac:dyDescent="0.3">
      <c r="A171" s="183"/>
      <c r="B171" s="394">
        <v>42589</v>
      </c>
      <c r="C171" s="175" t="s">
        <v>134</v>
      </c>
      <c r="D171" s="175"/>
      <c r="E171" s="175"/>
      <c r="F171" s="175"/>
      <c r="G171" s="175"/>
      <c r="H171" s="49"/>
      <c r="I171" s="283">
        <v>25000</v>
      </c>
      <c r="J171" s="176">
        <v>26250</v>
      </c>
      <c r="K171" s="25">
        <f>SUM(L171-I171)</f>
        <v>5000</v>
      </c>
      <c r="L171" s="48">
        <v>30000</v>
      </c>
      <c r="M171" s="14"/>
    </row>
    <row r="172" spans="1:13" x14ac:dyDescent="0.3">
      <c r="A172" s="183"/>
      <c r="B172" s="6"/>
      <c r="I172" s="177"/>
      <c r="J172" s="177"/>
      <c r="K172" s="102"/>
      <c r="L172" s="178"/>
      <c r="M172" s="14"/>
    </row>
    <row r="173" spans="1:13" x14ac:dyDescent="0.3">
      <c r="A173" s="183"/>
      <c r="B173" s="126">
        <v>4259</v>
      </c>
      <c r="C173" s="133" t="s">
        <v>135</v>
      </c>
      <c r="D173" s="20"/>
      <c r="E173" s="20"/>
      <c r="F173" s="20"/>
      <c r="G173" s="20"/>
      <c r="H173" s="20"/>
      <c r="I173" s="61">
        <f>SUM(I174:I185)</f>
        <v>665000</v>
      </c>
      <c r="J173" s="61">
        <f>SUM(J174:J185)</f>
        <v>600270.84</v>
      </c>
      <c r="K173" s="74">
        <f t="shared" ref="K173:K186" si="3">SUM(L173-I173)</f>
        <v>84366</v>
      </c>
      <c r="L173" s="371">
        <f>SUM(L174:L185)</f>
        <v>749366</v>
      </c>
      <c r="M173" s="14"/>
    </row>
    <row r="174" spans="1:13" x14ac:dyDescent="0.3">
      <c r="A174" s="183"/>
      <c r="B174" s="395">
        <v>425911</v>
      </c>
      <c r="C174" s="49" t="s">
        <v>136</v>
      </c>
      <c r="D174" s="20"/>
      <c r="E174" s="20"/>
      <c r="F174" s="20"/>
      <c r="G174" s="20"/>
      <c r="H174" s="20"/>
      <c r="I174" s="45">
        <v>80000</v>
      </c>
      <c r="J174" s="45">
        <v>342844.38</v>
      </c>
      <c r="K174" s="67">
        <f t="shared" si="3"/>
        <v>370000</v>
      </c>
      <c r="L174" s="48">
        <v>450000</v>
      </c>
      <c r="M174" s="14"/>
    </row>
    <row r="175" spans="1:13" x14ac:dyDescent="0.3">
      <c r="A175" s="183"/>
      <c r="B175" s="395">
        <v>425912</v>
      </c>
      <c r="C175" s="49" t="s">
        <v>137</v>
      </c>
      <c r="D175" s="20"/>
      <c r="E175" s="20"/>
      <c r="F175" s="20"/>
      <c r="G175" s="20"/>
      <c r="H175" s="20"/>
      <c r="I175" s="45">
        <v>20000</v>
      </c>
      <c r="J175" s="45"/>
      <c r="K175" s="67">
        <f t="shared" si="3"/>
        <v>-14000</v>
      </c>
      <c r="L175" s="48">
        <v>6000</v>
      </c>
      <c r="M175" s="26"/>
    </row>
    <row r="176" spans="1:13" x14ac:dyDescent="0.3">
      <c r="A176" s="183"/>
      <c r="B176" s="395">
        <v>425913</v>
      </c>
      <c r="C176" s="49" t="s">
        <v>138</v>
      </c>
      <c r="D176" s="20"/>
      <c r="E176" s="20"/>
      <c r="F176" s="20"/>
      <c r="G176" s="20"/>
      <c r="H176" s="20"/>
      <c r="I176" s="45">
        <v>30000</v>
      </c>
      <c r="J176" s="45">
        <v>16175.5</v>
      </c>
      <c r="K176" s="67">
        <f t="shared" si="3"/>
        <v>-10000</v>
      </c>
      <c r="L176" s="48">
        <v>20000</v>
      </c>
      <c r="M176" s="14"/>
    </row>
    <row r="177" spans="1:13" x14ac:dyDescent="0.3">
      <c r="A177" s="183"/>
      <c r="B177" s="395">
        <v>425914</v>
      </c>
      <c r="C177" s="49" t="s">
        <v>139</v>
      </c>
      <c r="D177" s="20"/>
      <c r="E177" s="20"/>
      <c r="F177" s="64"/>
      <c r="G177" s="20"/>
      <c r="H177" s="20"/>
      <c r="I177" s="45">
        <v>30000</v>
      </c>
      <c r="J177" s="45"/>
      <c r="K177" s="67">
        <f t="shared" si="3"/>
        <v>-20000</v>
      </c>
      <c r="L177" s="48">
        <v>10000</v>
      </c>
      <c r="M177" s="14"/>
    </row>
    <row r="178" spans="1:13" x14ac:dyDescent="0.3">
      <c r="A178" s="183"/>
      <c r="B178" s="395">
        <v>425915</v>
      </c>
      <c r="C178" s="49" t="s">
        <v>140</v>
      </c>
      <c r="D178" s="20"/>
      <c r="E178" s="20"/>
      <c r="G178" s="20"/>
      <c r="H178" s="20"/>
      <c r="I178" s="45">
        <v>10000</v>
      </c>
      <c r="J178" s="45"/>
      <c r="K178" s="67">
        <f t="shared" si="3"/>
        <v>0</v>
      </c>
      <c r="L178" s="48">
        <v>10000</v>
      </c>
      <c r="M178" s="26"/>
    </row>
    <row r="179" spans="1:13" x14ac:dyDescent="0.3">
      <c r="A179" s="183"/>
      <c r="B179" s="394">
        <v>42592</v>
      </c>
      <c r="C179" s="49" t="s">
        <v>141</v>
      </c>
      <c r="D179" s="20"/>
      <c r="E179" s="20"/>
      <c r="F179" s="20"/>
      <c r="G179" s="20"/>
      <c r="H179" s="20"/>
      <c r="I179" s="45">
        <v>30000</v>
      </c>
      <c r="J179" s="45"/>
      <c r="K179" s="67">
        <f t="shared" si="3"/>
        <v>-20000</v>
      </c>
      <c r="L179" s="48">
        <v>10000</v>
      </c>
      <c r="M179" s="14" t="s">
        <v>202</v>
      </c>
    </row>
    <row r="180" spans="1:13" x14ac:dyDescent="0.3">
      <c r="A180" s="183"/>
      <c r="B180" s="394">
        <v>425992</v>
      </c>
      <c r="C180" s="49" t="s">
        <v>142</v>
      </c>
      <c r="D180" s="20"/>
      <c r="E180" s="20"/>
      <c r="F180" s="20"/>
      <c r="G180" s="20"/>
      <c r="H180" s="20"/>
      <c r="I180" s="45">
        <v>200000</v>
      </c>
      <c r="J180" s="173"/>
      <c r="K180" s="67">
        <f t="shared" si="3"/>
        <v>-200000</v>
      </c>
      <c r="L180" s="48">
        <v>0</v>
      </c>
      <c r="M180" s="26"/>
    </row>
    <row r="181" spans="1:13" x14ac:dyDescent="0.3">
      <c r="A181" s="183"/>
      <c r="B181" s="394">
        <v>425993</v>
      </c>
      <c r="C181" s="49" t="s">
        <v>143</v>
      </c>
      <c r="D181" s="20"/>
      <c r="E181" s="20"/>
      <c r="F181" s="20"/>
      <c r="G181" s="20"/>
      <c r="H181" s="20"/>
      <c r="I181" s="173">
        <v>60000</v>
      </c>
      <c r="J181" s="45">
        <v>60600</v>
      </c>
      <c r="K181" s="67">
        <f t="shared" si="3"/>
        <v>1000</v>
      </c>
      <c r="L181" s="179">
        <v>61000</v>
      </c>
      <c r="M181" s="14"/>
    </row>
    <row r="182" spans="1:13" x14ac:dyDescent="0.3">
      <c r="A182" s="183"/>
      <c r="B182" s="396">
        <v>425994</v>
      </c>
      <c r="C182" s="28" t="s">
        <v>144</v>
      </c>
      <c r="D182" s="28"/>
      <c r="E182" s="28"/>
      <c r="F182" s="28"/>
      <c r="G182" s="28"/>
      <c r="H182" s="28"/>
      <c r="I182" s="173">
        <v>20000</v>
      </c>
      <c r="J182" s="173"/>
      <c r="K182" s="67">
        <f t="shared" si="3"/>
        <v>-20000</v>
      </c>
      <c r="L182" s="178">
        <v>0</v>
      </c>
      <c r="M182" s="14"/>
    </row>
    <row r="183" spans="1:13" x14ac:dyDescent="0.3">
      <c r="A183" s="183"/>
      <c r="B183" s="396">
        <v>425995</v>
      </c>
      <c r="C183" s="28" t="s">
        <v>145</v>
      </c>
      <c r="D183" s="28"/>
      <c r="E183" s="28"/>
      <c r="F183" s="28"/>
      <c r="G183" s="28"/>
      <c r="H183" s="28"/>
      <c r="I183" s="332">
        <v>185000</v>
      </c>
      <c r="J183" s="156"/>
      <c r="K183" s="67">
        <f t="shared" si="3"/>
        <v>-185000</v>
      </c>
      <c r="L183" s="179">
        <v>0</v>
      </c>
      <c r="M183" s="14"/>
    </row>
    <row r="184" spans="1:13" x14ac:dyDescent="0.3">
      <c r="A184" s="183"/>
      <c r="B184" s="394">
        <v>425996</v>
      </c>
      <c r="C184" s="28" t="s">
        <v>146</v>
      </c>
      <c r="D184" s="28"/>
      <c r="E184" s="28"/>
      <c r="F184" s="28"/>
      <c r="G184" s="28"/>
      <c r="H184" s="28"/>
      <c r="I184" s="173"/>
      <c r="J184" s="173">
        <v>172366</v>
      </c>
      <c r="K184" s="67">
        <f t="shared" si="3"/>
        <v>172366</v>
      </c>
      <c r="L184" s="48">
        <v>172366</v>
      </c>
      <c r="M184" s="14"/>
    </row>
    <row r="185" spans="1:13" x14ac:dyDescent="0.3">
      <c r="A185" s="183"/>
      <c r="B185" s="6">
        <v>425997</v>
      </c>
      <c r="C185" s="28" t="s">
        <v>147</v>
      </c>
      <c r="D185" s="28"/>
      <c r="E185" s="28"/>
      <c r="F185" s="28"/>
      <c r="G185" s="28"/>
      <c r="H185" s="28"/>
      <c r="I185" s="173">
        <v>0</v>
      </c>
      <c r="J185" s="173">
        <v>8284.9599999999991</v>
      </c>
      <c r="K185" s="67">
        <f t="shared" si="3"/>
        <v>10000</v>
      </c>
      <c r="L185" s="48">
        <v>10000</v>
      </c>
      <c r="M185" s="14"/>
    </row>
    <row r="186" spans="1:13" ht="15.5" thickBot="1" x14ac:dyDescent="0.35">
      <c r="A186" s="183"/>
      <c r="B186" s="397"/>
      <c r="C186" s="267" t="s">
        <v>148</v>
      </c>
      <c r="D186" s="267"/>
      <c r="E186" s="267"/>
      <c r="F186" s="267"/>
      <c r="G186" s="267"/>
      <c r="H186" s="267"/>
      <c r="I186" s="270">
        <f>SUM(I117+I124+I130+I137+I149+I152+I167+I173)</f>
        <v>2132000</v>
      </c>
      <c r="J186" s="270">
        <f>SUM(J117+J124+J130+J137+J149+J152+J167+J173)</f>
        <v>1789348.27</v>
      </c>
      <c r="K186" s="284">
        <f t="shared" si="3"/>
        <v>170566</v>
      </c>
      <c r="L186" s="372">
        <f>SUM(L117+L124+L130+L137+L149+L152+L167+L173)</f>
        <v>2302566</v>
      </c>
      <c r="M186" s="14"/>
    </row>
    <row r="187" spans="1:13" ht="16" thickBot="1" x14ac:dyDescent="0.4">
      <c r="A187" s="183"/>
      <c r="C187" s="129"/>
      <c r="D187" s="129"/>
      <c r="E187" s="129"/>
      <c r="F187" s="129"/>
      <c r="G187" s="129"/>
      <c r="H187" s="129"/>
      <c r="I187" s="285"/>
      <c r="J187" s="180"/>
      <c r="K187" s="181"/>
      <c r="L187" s="182"/>
      <c r="M187" s="14"/>
    </row>
    <row r="188" spans="1:13" ht="16" thickTop="1" thickBot="1" x14ac:dyDescent="0.35">
      <c r="A188" s="183"/>
      <c r="B188" s="286"/>
      <c r="C188" s="169" t="s">
        <v>149</v>
      </c>
      <c r="D188" s="123"/>
      <c r="E188" s="123"/>
      <c r="F188" s="123"/>
      <c r="G188" s="123"/>
      <c r="H188" s="123"/>
      <c r="I188" s="124"/>
      <c r="J188" s="188"/>
      <c r="K188" s="287"/>
      <c r="L188" s="373"/>
      <c r="M188" s="125"/>
    </row>
    <row r="189" spans="1:13" ht="16.899999999999999" customHeight="1" x14ac:dyDescent="0.3">
      <c r="A189" s="183"/>
      <c r="B189" s="398">
        <v>429</v>
      </c>
      <c r="C189" s="133" t="s">
        <v>150</v>
      </c>
      <c r="D189" s="64"/>
      <c r="E189" s="64"/>
      <c r="F189" s="64"/>
      <c r="G189" s="64"/>
      <c r="H189" s="64"/>
      <c r="I189" s="70">
        <v>1100000</v>
      </c>
      <c r="J189" s="71">
        <v>1846296.91</v>
      </c>
      <c r="K189" s="72">
        <f>SUM(L189-I189)</f>
        <v>900000</v>
      </c>
      <c r="L189" s="420">
        <v>2000000</v>
      </c>
      <c r="M189" s="14"/>
    </row>
    <row r="190" spans="1:13" ht="3.65" hidden="1" customHeight="1" x14ac:dyDescent="0.3">
      <c r="A190" s="183"/>
      <c r="B190" s="117">
        <v>4291</v>
      </c>
      <c r="C190" s="49" t="s">
        <v>151</v>
      </c>
      <c r="D190" s="20"/>
      <c r="E190" s="20"/>
      <c r="F190" s="20"/>
      <c r="G190" s="20"/>
      <c r="H190" s="20"/>
      <c r="I190" s="22">
        <v>1824000</v>
      </c>
      <c r="J190" s="24">
        <v>900431.67</v>
      </c>
      <c r="K190" s="102"/>
      <c r="M190" s="14"/>
    </row>
    <row r="191" spans="1:13" x14ac:dyDescent="0.3">
      <c r="A191" s="183"/>
      <c r="B191" s="19">
        <v>42914</v>
      </c>
      <c r="I191" s="183"/>
      <c r="J191" s="45"/>
      <c r="K191" s="99"/>
      <c r="L191" s="351"/>
      <c r="M191" s="14"/>
    </row>
    <row r="192" spans="1:13" x14ac:dyDescent="0.3">
      <c r="A192" s="183"/>
      <c r="B192" s="399"/>
      <c r="C192" s="92" t="s">
        <v>152</v>
      </c>
      <c r="D192" s="20"/>
      <c r="E192" s="20"/>
      <c r="F192" s="20"/>
      <c r="G192" s="20"/>
      <c r="H192" s="20"/>
      <c r="I192" s="108">
        <f>SUM(I193:I195)</f>
        <v>250000</v>
      </c>
      <c r="J192" s="61">
        <f>SUM(J193:J195)</f>
        <v>91503.31</v>
      </c>
      <c r="K192" s="74">
        <f>SUM(L192-I192)</f>
        <v>-105000</v>
      </c>
      <c r="L192" s="344">
        <f>SUM(L193:L195)</f>
        <v>145000</v>
      </c>
      <c r="M192" s="56"/>
    </row>
    <row r="193" spans="1:13" x14ac:dyDescent="0.3">
      <c r="A193" s="183"/>
      <c r="B193" s="19">
        <v>429211</v>
      </c>
      <c r="C193" s="49" t="s">
        <v>153</v>
      </c>
      <c r="D193" s="20"/>
      <c r="E193" s="20"/>
      <c r="F193" s="20"/>
      <c r="G193" s="20"/>
      <c r="H193" s="20"/>
      <c r="I193" s="73">
        <v>130000</v>
      </c>
      <c r="J193" s="45">
        <v>65202.8</v>
      </c>
      <c r="K193" s="67">
        <f>SUM(L193-I193)</f>
        <v>-45000</v>
      </c>
      <c r="L193" s="342">
        <v>85000</v>
      </c>
      <c r="M193" s="26"/>
    </row>
    <row r="194" spans="1:13" ht="15.5" x14ac:dyDescent="0.35">
      <c r="A194" s="183"/>
      <c r="B194" s="19">
        <v>429211</v>
      </c>
      <c r="C194" s="49" t="s">
        <v>154</v>
      </c>
      <c r="D194" s="20"/>
      <c r="E194" s="20"/>
      <c r="F194" s="20"/>
      <c r="G194" s="20"/>
      <c r="H194" s="20"/>
      <c r="I194" s="288">
        <v>20000</v>
      </c>
      <c r="J194" s="159"/>
      <c r="K194" s="67">
        <f>SUM(L194-I194)</f>
        <v>-20000</v>
      </c>
      <c r="L194" s="48"/>
      <c r="M194" s="14"/>
    </row>
    <row r="195" spans="1:13" ht="15.5" x14ac:dyDescent="0.35">
      <c r="A195" s="183"/>
      <c r="B195" s="19">
        <v>429213</v>
      </c>
      <c r="C195" s="49" t="s">
        <v>155</v>
      </c>
      <c r="D195" s="20"/>
      <c r="E195" s="20"/>
      <c r="F195" s="20"/>
      <c r="G195" s="20"/>
      <c r="H195" s="20"/>
      <c r="I195" s="289">
        <v>100000</v>
      </c>
      <c r="J195" s="184">
        <v>26300.51</v>
      </c>
      <c r="K195" s="67">
        <f>SUM(L195-I195)</f>
        <v>-40000</v>
      </c>
      <c r="L195" s="342">
        <v>60000</v>
      </c>
      <c r="M195" s="56"/>
    </row>
    <row r="196" spans="1:13" x14ac:dyDescent="0.3">
      <c r="A196" s="183"/>
      <c r="B196" s="19">
        <v>42929</v>
      </c>
      <c r="C196" s="49"/>
      <c r="D196" s="20"/>
      <c r="E196" s="20"/>
      <c r="F196" s="20"/>
      <c r="G196" s="20"/>
      <c r="H196" s="20"/>
      <c r="I196" s="183"/>
      <c r="J196" s="185"/>
      <c r="K196" s="67"/>
      <c r="L196" s="48"/>
      <c r="M196" s="14"/>
    </row>
    <row r="197" spans="1:13" x14ac:dyDescent="0.3">
      <c r="A197" s="183"/>
      <c r="B197" s="19"/>
      <c r="C197" s="92" t="s">
        <v>156</v>
      </c>
      <c r="D197" s="20"/>
      <c r="E197" s="20"/>
      <c r="F197" s="20"/>
      <c r="G197" s="20"/>
      <c r="H197" s="20"/>
      <c r="I197" s="66">
        <f>SUM(I198:I203)</f>
        <v>63000</v>
      </c>
      <c r="J197" s="53">
        <f>SUM(J198:J203)</f>
        <v>21001.3</v>
      </c>
      <c r="K197" s="74">
        <f t="shared" ref="K197:K203" si="4">SUM(L197-I197)</f>
        <v>-4000</v>
      </c>
      <c r="L197" s="55">
        <f>SUM(L198:L203)</f>
        <v>59000</v>
      </c>
      <c r="M197" s="14"/>
    </row>
    <row r="198" spans="1:13" x14ac:dyDescent="0.3">
      <c r="A198" s="183"/>
      <c r="B198" s="42">
        <v>4293</v>
      </c>
      <c r="C198" s="49" t="s">
        <v>157</v>
      </c>
      <c r="D198" s="20"/>
      <c r="E198" s="20"/>
      <c r="F198" s="20"/>
      <c r="G198" s="20"/>
      <c r="H198" s="20"/>
      <c r="I198" s="73">
        <v>10000</v>
      </c>
      <c r="J198" s="45">
        <v>10000</v>
      </c>
      <c r="K198" s="67">
        <f t="shared" si="4"/>
        <v>0</v>
      </c>
      <c r="L198" s="48">
        <v>10000</v>
      </c>
      <c r="M198" s="56"/>
    </row>
    <row r="199" spans="1:13" x14ac:dyDescent="0.3">
      <c r="A199" s="183"/>
      <c r="B199" s="105">
        <v>429311</v>
      </c>
      <c r="C199" s="49" t="s">
        <v>158</v>
      </c>
      <c r="D199" s="20"/>
      <c r="E199" s="20"/>
      <c r="F199" s="20"/>
      <c r="G199" s="20"/>
      <c r="H199" s="20"/>
      <c r="I199" s="73">
        <v>1000</v>
      </c>
      <c r="J199" s="45">
        <v>600</v>
      </c>
      <c r="K199" s="67">
        <f t="shared" si="4"/>
        <v>0</v>
      </c>
      <c r="L199" s="48">
        <v>1000</v>
      </c>
      <c r="M199" s="14"/>
    </row>
    <row r="200" spans="1:13" x14ac:dyDescent="0.3">
      <c r="A200" s="183"/>
      <c r="B200" s="105">
        <v>429312</v>
      </c>
      <c r="C200" s="94" t="s">
        <v>159</v>
      </c>
      <c r="D200" s="64"/>
      <c r="E200" s="64"/>
      <c r="F200" s="64"/>
      <c r="G200" s="64"/>
      <c r="H200" s="64"/>
      <c r="I200" s="95">
        <v>9000</v>
      </c>
      <c r="J200" s="98"/>
      <c r="K200" s="67">
        <f t="shared" si="4"/>
        <v>0</v>
      </c>
      <c r="L200" s="186">
        <v>9000</v>
      </c>
      <c r="M200" s="56"/>
    </row>
    <row r="201" spans="1:13" x14ac:dyDescent="0.3">
      <c r="A201" s="183"/>
      <c r="B201" s="63">
        <v>429321</v>
      </c>
      <c r="C201" s="49" t="s">
        <v>160</v>
      </c>
      <c r="D201" s="20"/>
      <c r="E201" s="20"/>
      <c r="F201" s="20"/>
      <c r="G201" s="20"/>
      <c r="H201" s="50"/>
      <c r="I201" s="45">
        <v>27000</v>
      </c>
      <c r="J201" s="45"/>
      <c r="K201" s="67">
        <f t="shared" si="4"/>
        <v>0</v>
      </c>
      <c r="L201" s="48">
        <v>27000</v>
      </c>
      <c r="M201" s="14"/>
    </row>
    <row r="202" spans="1:13" x14ac:dyDescent="0.3">
      <c r="A202" s="183"/>
      <c r="B202" s="105">
        <v>429322</v>
      </c>
      <c r="C202" s="28" t="s">
        <v>161</v>
      </c>
      <c r="D202" s="28"/>
      <c r="E202" s="28"/>
      <c r="F202" s="28"/>
      <c r="G202" s="28"/>
      <c r="H202" s="29"/>
      <c r="I202" s="172">
        <v>11000</v>
      </c>
      <c r="J202" s="45">
        <v>10401.299999999999</v>
      </c>
      <c r="K202" s="67">
        <f t="shared" si="4"/>
        <v>0</v>
      </c>
      <c r="L202" s="174">
        <v>11000</v>
      </c>
      <c r="M202" s="26"/>
    </row>
    <row r="203" spans="1:13" x14ac:dyDescent="0.3">
      <c r="A203" s="183"/>
      <c r="B203" s="290">
        <v>429323</v>
      </c>
      <c r="C203" s="20" t="s">
        <v>162</v>
      </c>
      <c r="D203" s="20"/>
      <c r="E203" s="20"/>
      <c r="F203" s="20"/>
      <c r="G203" s="20"/>
      <c r="H203" s="50"/>
      <c r="I203" s="73">
        <v>5000</v>
      </c>
      <c r="J203" s="173"/>
      <c r="K203" s="67">
        <f t="shared" si="4"/>
        <v>-4000</v>
      </c>
      <c r="L203" s="48">
        <v>1000</v>
      </c>
      <c r="M203" s="26"/>
    </row>
    <row r="204" spans="1:13" ht="15.5" thickBot="1" x14ac:dyDescent="0.35">
      <c r="A204" s="183"/>
      <c r="B204" s="105">
        <v>42942</v>
      </c>
      <c r="C204" s="400"/>
      <c r="D204" s="400"/>
      <c r="E204" s="400"/>
      <c r="F204" s="400"/>
      <c r="G204" s="400"/>
      <c r="H204" s="35"/>
      <c r="I204" s="436"/>
      <c r="J204" s="173"/>
      <c r="K204" s="187"/>
      <c r="L204" s="374"/>
      <c r="M204" s="14"/>
    </row>
    <row r="205" spans="1:13" ht="15.5" thickBot="1" x14ac:dyDescent="0.35">
      <c r="A205" s="183"/>
      <c r="B205" s="294"/>
      <c r="C205" s="292" t="s">
        <v>163</v>
      </c>
      <c r="D205" s="259"/>
      <c r="E205" s="259"/>
      <c r="F205" s="259"/>
      <c r="G205" s="259"/>
      <c r="H205" s="293"/>
      <c r="I205" s="435">
        <f>SUM(I188+I192+I197+I189)</f>
        <v>1413000</v>
      </c>
      <c r="J205" s="295">
        <f>SUM(J188+J192+J197+J189)</f>
        <v>1958801.52</v>
      </c>
      <c r="K205" s="296">
        <f>SUM(L205-I205)</f>
        <v>791000</v>
      </c>
      <c r="L205" s="387">
        <f>SUM(L188+L192+L197+L189)</f>
        <v>2204000</v>
      </c>
      <c r="M205" s="26"/>
    </row>
    <row r="206" spans="1:13" ht="15.5" thickBot="1" x14ac:dyDescent="0.35">
      <c r="A206" s="183"/>
      <c r="B206" s="291">
        <v>42</v>
      </c>
      <c r="C206" s="292" t="s">
        <v>164</v>
      </c>
      <c r="D206" s="259"/>
      <c r="E206" s="259"/>
      <c r="F206" s="259"/>
      <c r="G206" s="293"/>
      <c r="H206" s="294"/>
      <c r="I206" s="260">
        <f>SUM(I68+I99+I114+I186+I205)</f>
        <v>5267620</v>
      </c>
      <c r="J206" s="295">
        <f>SUM(J68+J99+J114+J186+J205)</f>
        <v>4499027</v>
      </c>
      <c r="K206" s="296">
        <f>SUM(L206-I206)</f>
        <v>528566</v>
      </c>
      <c r="L206" s="375">
        <f>SUM(L68+L99+L114+L186+L205)</f>
        <v>5796186</v>
      </c>
      <c r="M206" s="26"/>
    </row>
    <row r="207" spans="1:13" x14ac:dyDescent="0.3">
      <c r="B207" s="401"/>
      <c r="C207" s="65"/>
      <c r="D207" s="65"/>
      <c r="E207" s="65"/>
      <c r="F207" s="65"/>
      <c r="G207" s="65"/>
      <c r="H207" s="4"/>
      <c r="I207" s="3"/>
      <c r="J207" s="18"/>
      <c r="K207" s="297"/>
      <c r="L207" s="189"/>
      <c r="M207" s="14"/>
    </row>
    <row r="208" spans="1:13" ht="15.5" thickBot="1" x14ac:dyDescent="0.35">
      <c r="B208" s="196">
        <v>43</v>
      </c>
      <c r="C208" s="80" t="s">
        <v>165</v>
      </c>
      <c r="D208" s="43"/>
      <c r="E208" s="43"/>
      <c r="F208" s="43"/>
      <c r="G208" s="43"/>
      <c r="H208" s="69"/>
      <c r="I208" s="298">
        <v>200000</v>
      </c>
      <c r="J208" s="171">
        <v>268618.18</v>
      </c>
      <c r="K208" s="299">
        <f>SUM(L208-I208)</f>
        <v>250000</v>
      </c>
      <c r="L208" s="366">
        <v>450000</v>
      </c>
      <c r="M208" s="125"/>
    </row>
    <row r="209" spans="2:16" x14ac:dyDescent="0.3">
      <c r="B209" s="402"/>
      <c r="C209" s="151"/>
      <c r="D209" s="65"/>
      <c r="E209" s="65"/>
      <c r="F209" s="65"/>
      <c r="G209" s="65"/>
      <c r="H209" s="192"/>
      <c r="I209" s="300"/>
      <c r="J209" s="171"/>
      <c r="K209" s="299">
        <f>SUM(L209-I209)</f>
        <v>0</v>
      </c>
      <c r="L209" s="376"/>
      <c r="M209" s="125"/>
      <c r="P209" s="183"/>
    </row>
    <row r="210" spans="2:16" ht="15.5" thickBot="1" x14ac:dyDescent="0.35">
      <c r="B210" s="194">
        <v>44</v>
      </c>
      <c r="C210" s="141" t="s">
        <v>166</v>
      </c>
      <c r="D210" s="65"/>
      <c r="E210" s="65"/>
      <c r="F210" s="65"/>
      <c r="G210" s="65"/>
      <c r="H210" s="192"/>
      <c r="I210" s="301">
        <f>SUM(I212:I214)</f>
        <v>60000</v>
      </c>
      <c r="J210" s="61">
        <f>SUM(J212:J214)</f>
        <v>27187.26</v>
      </c>
      <c r="K210" s="299">
        <f>SUM(L210-I210)</f>
        <v>-25000</v>
      </c>
      <c r="L210" s="344">
        <f>SUM(L212:L214)</f>
        <v>35000</v>
      </c>
      <c r="M210" s="14"/>
    </row>
    <row r="211" spans="2:16" ht="15.5" thickBot="1" x14ac:dyDescent="0.35">
      <c r="B211" s="196">
        <v>443</v>
      </c>
      <c r="C211" s="65" t="s">
        <v>167</v>
      </c>
      <c r="D211" s="43"/>
      <c r="E211" s="43"/>
      <c r="F211" s="43"/>
      <c r="G211" s="43"/>
      <c r="H211" s="69"/>
      <c r="I211" s="301">
        <f ca="1">SUM(I211:I215)</f>
        <v>0</v>
      </c>
      <c r="J211" s="53"/>
      <c r="K211" s="299"/>
      <c r="L211" s="351"/>
      <c r="M211" s="26"/>
    </row>
    <row r="212" spans="2:16" ht="15.5" thickBot="1" x14ac:dyDescent="0.35">
      <c r="B212" s="194">
        <v>4431</v>
      </c>
      <c r="C212" s="65" t="s">
        <v>168</v>
      </c>
      <c r="D212" s="64"/>
      <c r="E212" s="64"/>
      <c r="F212" s="64"/>
      <c r="G212" s="64"/>
      <c r="H212" s="147"/>
      <c r="I212" s="302"/>
      <c r="J212" s="173">
        <v>0</v>
      </c>
      <c r="K212" s="303"/>
      <c r="L212" s="351"/>
      <c r="M212" s="14"/>
      <c r="O212" s="294"/>
    </row>
    <row r="213" spans="2:16" x14ac:dyDescent="0.3">
      <c r="B213" s="198">
        <v>44311</v>
      </c>
      <c r="C213" s="20" t="s">
        <v>169</v>
      </c>
      <c r="D213" s="20"/>
      <c r="F213" s="20"/>
      <c r="G213" s="20"/>
      <c r="H213" s="21"/>
      <c r="I213" s="304"/>
      <c r="J213" s="305"/>
      <c r="K213" s="303"/>
      <c r="L213" s="41"/>
      <c r="M213" s="14"/>
    </row>
    <row r="214" spans="2:16" x14ac:dyDescent="0.3">
      <c r="B214" s="198">
        <v>443121</v>
      </c>
      <c r="C214" s="20" t="s">
        <v>170</v>
      </c>
      <c r="D214" s="20"/>
      <c r="E214" s="20"/>
      <c r="F214" s="20"/>
      <c r="G214" s="20"/>
      <c r="H214" s="21"/>
      <c r="I214" s="306">
        <v>60000</v>
      </c>
      <c r="J214" s="173">
        <v>27187.26</v>
      </c>
      <c r="K214" s="299">
        <f>SUM(L214-I214)</f>
        <v>-25000</v>
      </c>
      <c r="L214" s="186">
        <v>35000</v>
      </c>
      <c r="M214" s="14"/>
    </row>
    <row r="215" spans="2:16" ht="15.5" thickBot="1" x14ac:dyDescent="0.35">
      <c r="B215" s="221"/>
      <c r="C215" s="80"/>
      <c r="D215" s="80"/>
      <c r="E215" s="80"/>
      <c r="F215" s="80"/>
      <c r="G215" s="80"/>
      <c r="H215" s="434"/>
      <c r="I215" s="307"/>
      <c r="J215" s="308"/>
      <c r="K215" s="309"/>
      <c r="L215" s="377"/>
      <c r="M215" s="14"/>
    </row>
    <row r="216" spans="2:16" ht="15.5" thickBot="1" x14ac:dyDescent="0.35">
      <c r="B216" s="432">
        <v>44</v>
      </c>
      <c r="C216" s="279" t="s">
        <v>171</v>
      </c>
      <c r="D216" s="279"/>
      <c r="E216" s="279"/>
      <c r="F216" s="279"/>
      <c r="G216" s="279"/>
      <c r="H216" s="310"/>
      <c r="I216" s="433">
        <f>SUM(I212:I215)</f>
        <v>60000</v>
      </c>
      <c r="J216" s="311">
        <f>SUM(J212:J215)</f>
        <v>27187.26</v>
      </c>
      <c r="K216" s="312">
        <f>SUM(L216-I216)</f>
        <v>-25000</v>
      </c>
      <c r="L216" s="378">
        <f>SUM(L212:L215)</f>
        <v>35000</v>
      </c>
      <c r="M216" s="26"/>
    </row>
    <row r="217" spans="2:16" x14ac:dyDescent="0.3">
      <c r="B217" s="190"/>
      <c r="C217" s="4"/>
      <c r="D217" s="4"/>
      <c r="E217" s="4"/>
      <c r="F217" s="4"/>
      <c r="G217" s="4"/>
      <c r="H217" s="4"/>
      <c r="I217" s="127"/>
      <c r="J217" s="127"/>
      <c r="K217" s="87"/>
      <c r="L217" s="379"/>
      <c r="M217" s="97"/>
    </row>
    <row r="218" spans="2:16" ht="9" customHeight="1" x14ac:dyDescent="0.3">
      <c r="B218" s="414"/>
      <c r="C218" s="4"/>
      <c r="D218" s="4"/>
      <c r="E218" s="4"/>
      <c r="F218" s="4"/>
      <c r="G218" s="4"/>
      <c r="H218" s="4"/>
      <c r="I218" s="127"/>
      <c r="J218" s="127"/>
      <c r="K218" s="87"/>
      <c r="L218" s="368"/>
      <c r="M218" s="97"/>
    </row>
    <row r="219" spans="2:16" ht="15.5" thickBot="1" x14ac:dyDescent="0.35">
      <c r="B219" s="418"/>
      <c r="J219" s="417"/>
      <c r="K219" s="415"/>
      <c r="M219" s="416"/>
    </row>
    <row r="220" spans="2:16" ht="35.15" customHeight="1" thickBot="1" x14ac:dyDescent="0.35">
      <c r="B220" s="313" t="s">
        <v>1</v>
      </c>
      <c r="C220" s="278"/>
      <c r="D220" s="279"/>
      <c r="E220" s="279" t="s">
        <v>2</v>
      </c>
      <c r="F220" s="279"/>
      <c r="G220" s="279"/>
      <c r="H220" s="280"/>
      <c r="I220" s="281" t="s">
        <v>3</v>
      </c>
      <c r="J220" s="429" t="s">
        <v>197</v>
      </c>
      <c r="K220" s="428" t="s">
        <v>5</v>
      </c>
      <c r="L220" s="226" t="s">
        <v>198</v>
      </c>
      <c r="M220" s="2"/>
    </row>
    <row r="221" spans="2:16" x14ac:dyDescent="0.3">
      <c r="B221" s="404"/>
      <c r="C221" s="4" t="s">
        <v>172</v>
      </c>
      <c r="D221" s="4"/>
      <c r="E221" s="4"/>
      <c r="F221" s="4"/>
      <c r="G221" s="4"/>
      <c r="H221" s="192"/>
      <c r="I221" s="115"/>
      <c r="J221" s="160"/>
      <c r="K221" s="99"/>
      <c r="L221" s="193"/>
      <c r="M221" s="14"/>
    </row>
    <row r="222" spans="2:16" x14ac:dyDescent="0.3">
      <c r="B222" s="194">
        <v>45</v>
      </c>
      <c r="C222" s="43" t="s">
        <v>173</v>
      </c>
      <c r="D222" s="43"/>
      <c r="E222" s="43"/>
      <c r="F222" s="43"/>
      <c r="G222" s="43"/>
      <c r="H222" s="43"/>
      <c r="I222" s="66"/>
      <c r="J222" s="66"/>
      <c r="K222" s="25"/>
      <c r="L222" s="195"/>
      <c r="M222" s="14"/>
    </row>
    <row r="223" spans="2:16" x14ac:dyDescent="0.3">
      <c r="B223" s="196">
        <v>4511</v>
      </c>
      <c r="C223" s="64" t="s">
        <v>174</v>
      </c>
      <c r="D223" s="65"/>
      <c r="E223" s="65"/>
      <c r="F223" s="65"/>
      <c r="G223" s="65"/>
      <c r="H223" s="65"/>
      <c r="I223" s="73">
        <v>100000</v>
      </c>
      <c r="J223" s="73">
        <v>100000</v>
      </c>
      <c r="K223" s="25">
        <f t="shared" ref="K223:K228" si="5">SUM(L223-I223)</f>
        <v>0</v>
      </c>
      <c r="L223" s="48">
        <v>100000</v>
      </c>
      <c r="M223" s="14"/>
    </row>
    <row r="224" spans="2:16" x14ac:dyDescent="0.3">
      <c r="B224" s="197">
        <v>45115</v>
      </c>
      <c r="C224" s="64" t="s">
        <v>175</v>
      </c>
      <c r="D224" s="64"/>
      <c r="E224" s="64"/>
      <c r="F224" s="64"/>
      <c r="G224" s="64"/>
      <c r="H224" s="64"/>
      <c r="I224" s="73">
        <v>110000</v>
      </c>
      <c r="J224" s="73">
        <v>69925</v>
      </c>
      <c r="K224" s="25">
        <f t="shared" si="5"/>
        <v>-10000</v>
      </c>
      <c r="L224" s="178">
        <v>100000</v>
      </c>
      <c r="M224" s="14"/>
    </row>
    <row r="225" spans="1:18" x14ac:dyDescent="0.3">
      <c r="B225" s="197">
        <v>451116</v>
      </c>
      <c r="C225" s="64" t="s">
        <v>176</v>
      </c>
      <c r="D225" s="64"/>
      <c r="E225" s="64"/>
      <c r="F225" s="64"/>
      <c r="G225" s="64"/>
      <c r="H225" s="64"/>
      <c r="I225" s="22">
        <v>20000</v>
      </c>
      <c r="J225" s="22">
        <v>15000</v>
      </c>
      <c r="K225" s="25">
        <f t="shared" si="5"/>
        <v>-5000</v>
      </c>
      <c r="L225" s="179">
        <v>15000</v>
      </c>
      <c r="M225" s="14"/>
    </row>
    <row r="226" spans="1:18" ht="18.75" customHeight="1" x14ac:dyDescent="0.3">
      <c r="B226" s="197">
        <v>45118</v>
      </c>
      <c r="C226" s="20" t="s">
        <v>177</v>
      </c>
      <c r="D226" s="20"/>
      <c r="E226" s="20"/>
      <c r="F226" s="20"/>
      <c r="G226" s="20"/>
      <c r="H226" s="20"/>
      <c r="I226" s="22">
        <v>50000</v>
      </c>
      <c r="J226" s="22">
        <v>40000</v>
      </c>
      <c r="K226" s="25">
        <f t="shared" si="5"/>
        <v>0</v>
      </c>
      <c r="L226" s="178">
        <v>50000</v>
      </c>
      <c r="M226" s="8"/>
    </row>
    <row r="227" spans="1:18" x14ac:dyDescent="0.3">
      <c r="B227" s="198">
        <v>45119</v>
      </c>
      <c r="C227" s="20" t="s">
        <v>178</v>
      </c>
      <c r="D227" s="20"/>
      <c r="E227" s="20"/>
      <c r="F227" s="20"/>
      <c r="G227" s="20"/>
      <c r="H227" s="20"/>
      <c r="I227" s="22">
        <v>100000</v>
      </c>
      <c r="J227" s="22">
        <v>32000</v>
      </c>
      <c r="K227" s="25">
        <f t="shared" si="5"/>
        <v>30000</v>
      </c>
      <c r="L227" s="48">
        <v>130000</v>
      </c>
      <c r="M227" s="14"/>
    </row>
    <row r="228" spans="1:18" x14ac:dyDescent="0.3">
      <c r="B228" s="198">
        <v>45120</v>
      </c>
      <c r="C228" s="3" t="s">
        <v>179</v>
      </c>
      <c r="D228" s="20"/>
      <c r="E228" s="20"/>
      <c r="F228" s="49"/>
      <c r="G228" s="20"/>
      <c r="H228" s="20"/>
      <c r="I228" s="22">
        <v>100000</v>
      </c>
      <c r="J228" s="22"/>
      <c r="K228" s="25">
        <f t="shared" si="5"/>
        <v>-100000</v>
      </c>
      <c r="L228" s="48">
        <v>0</v>
      </c>
      <c r="M228" s="14"/>
    </row>
    <row r="229" spans="1:18" ht="15.5" thickBot="1" x14ac:dyDescent="0.35">
      <c r="B229" s="198">
        <v>45121</v>
      </c>
      <c r="C229" s="20"/>
      <c r="D229" s="20"/>
      <c r="E229" s="20"/>
      <c r="F229" s="20"/>
      <c r="G229" s="20"/>
      <c r="H229" s="20"/>
      <c r="I229" s="73"/>
      <c r="J229" s="73"/>
      <c r="K229" s="25"/>
      <c r="L229" s="48"/>
      <c r="M229" s="14"/>
    </row>
    <row r="230" spans="1:18" ht="16" thickTop="1" thickBot="1" x14ac:dyDescent="0.35">
      <c r="B230" s="403">
        <v>45</v>
      </c>
      <c r="C230" s="314" t="s">
        <v>180</v>
      </c>
      <c r="D230" s="314"/>
      <c r="E230" s="314"/>
      <c r="F230" s="314"/>
      <c r="G230" s="314"/>
      <c r="H230" s="315"/>
      <c r="I230" s="316">
        <f>SUM(I223:I229)</f>
        <v>480000</v>
      </c>
      <c r="J230" s="316">
        <f>SUM(J223:J229)</f>
        <v>256925</v>
      </c>
      <c r="K230" s="317">
        <f>SUM(L230-I230)</f>
        <v>-85000</v>
      </c>
      <c r="L230" s="372">
        <f>SUM(L223:L229)</f>
        <v>395000</v>
      </c>
      <c r="M230" s="14"/>
      <c r="R230" s="318"/>
    </row>
    <row r="231" spans="1:18" ht="16" thickTop="1" thickBot="1" x14ac:dyDescent="0.35">
      <c r="A231" s="183"/>
      <c r="B231" s="319"/>
      <c r="C231" s="4"/>
      <c r="D231" s="4"/>
      <c r="E231" s="4"/>
      <c r="F231" s="4"/>
      <c r="G231" s="4"/>
      <c r="H231" s="4"/>
      <c r="I231" s="199"/>
      <c r="J231" s="200"/>
      <c r="K231" s="201"/>
      <c r="L231" s="202"/>
      <c r="M231" s="26"/>
    </row>
    <row r="232" spans="1:18" ht="15.5" thickBot="1" x14ac:dyDescent="0.35">
      <c r="A232" s="183"/>
      <c r="B232" s="405">
        <v>46</v>
      </c>
      <c r="C232" s="123" t="s">
        <v>181</v>
      </c>
      <c r="D232" s="123"/>
      <c r="E232" s="123"/>
      <c r="F232" s="123"/>
      <c r="G232" s="123"/>
      <c r="H232" s="123"/>
      <c r="I232" s="203"/>
      <c r="J232" s="204"/>
      <c r="K232" s="205"/>
      <c r="L232" s="191"/>
      <c r="M232" s="14"/>
    </row>
    <row r="233" spans="1:18" x14ac:dyDescent="0.3">
      <c r="A233" s="183"/>
      <c r="B233" s="398">
        <v>461</v>
      </c>
      <c r="C233" s="65" t="s">
        <v>182</v>
      </c>
      <c r="D233" s="65"/>
      <c r="E233" s="65"/>
      <c r="F233" s="65"/>
      <c r="G233" s="65"/>
      <c r="H233" s="114"/>
      <c r="I233" s="106">
        <f>SUM(I234:I237)</f>
        <v>5000</v>
      </c>
      <c r="J233" s="106">
        <f>SUM(J234:J237)</f>
        <v>200</v>
      </c>
      <c r="K233" s="91">
        <f>SUM(L233-I233)</f>
        <v>-3000</v>
      </c>
      <c r="L233" s="107">
        <f>SUM(L234:L237)</f>
        <v>2000</v>
      </c>
      <c r="M233" s="14"/>
    </row>
    <row r="234" spans="1:18" x14ac:dyDescent="0.3">
      <c r="A234" s="183"/>
      <c r="B234" s="406">
        <v>46111</v>
      </c>
      <c r="C234" s="94" t="s">
        <v>183</v>
      </c>
      <c r="D234" s="64"/>
      <c r="E234" s="64"/>
      <c r="F234" s="64"/>
      <c r="G234" s="64"/>
      <c r="H234" s="119"/>
      <c r="I234" s="66"/>
      <c r="J234" s="66"/>
      <c r="K234" s="52"/>
      <c r="L234" s="96"/>
      <c r="M234" s="14"/>
    </row>
    <row r="235" spans="1:18" x14ac:dyDescent="0.3">
      <c r="A235" s="183"/>
      <c r="B235" s="394">
        <v>46131</v>
      </c>
      <c r="C235" s="49" t="s">
        <v>184</v>
      </c>
      <c r="D235" s="20"/>
      <c r="E235" s="20"/>
      <c r="F235" s="20"/>
      <c r="G235" s="20"/>
      <c r="H235" s="50"/>
      <c r="I235" s="73"/>
      <c r="J235" s="158"/>
      <c r="K235" s="32"/>
      <c r="L235" s="380"/>
      <c r="M235" s="125"/>
    </row>
    <row r="236" spans="1:18" x14ac:dyDescent="0.3">
      <c r="A236" s="183"/>
      <c r="B236" s="396">
        <v>46141</v>
      </c>
      <c r="C236" s="20" t="s">
        <v>185</v>
      </c>
      <c r="D236" s="20"/>
      <c r="E236" s="20"/>
      <c r="F236" s="20"/>
      <c r="G236" s="20"/>
      <c r="H236" s="50"/>
      <c r="I236" s="73">
        <v>5000</v>
      </c>
      <c r="J236" s="73">
        <v>200</v>
      </c>
      <c r="K236" s="52">
        <f>SUM(L236-I236)</f>
        <v>-3000</v>
      </c>
      <c r="L236" s="381">
        <v>2000</v>
      </c>
      <c r="M236" s="14"/>
    </row>
    <row r="237" spans="1:18" x14ac:dyDescent="0.3">
      <c r="A237" s="183"/>
      <c r="B237" s="76"/>
      <c r="C237" s="4"/>
      <c r="D237" s="4"/>
      <c r="E237" s="4"/>
      <c r="F237" s="4"/>
      <c r="G237" s="4"/>
      <c r="H237" s="35"/>
      <c r="I237" s="66"/>
      <c r="J237" s="206"/>
      <c r="K237" s="139"/>
      <c r="L237" s="382"/>
      <c r="M237" s="14"/>
    </row>
    <row r="238" spans="1:18" x14ac:dyDescent="0.3">
      <c r="A238" s="183"/>
      <c r="B238" s="407">
        <v>462</v>
      </c>
      <c r="C238" s="43" t="s">
        <v>186</v>
      </c>
      <c r="D238" s="43"/>
      <c r="E238" s="43"/>
      <c r="F238" s="43"/>
      <c r="G238" s="43"/>
      <c r="H238" s="44"/>
      <c r="I238" s="66">
        <f>SUM(I239:I244)</f>
        <v>355000</v>
      </c>
      <c r="J238" s="66">
        <f>SUM(J239:J244)</f>
        <v>440928.43</v>
      </c>
      <c r="K238" s="62">
        <f t="shared" ref="K238:K244" si="6">SUM(L238-I238)</f>
        <v>320182.06000000006</v>
      </c>
      <c r="L238" s="104">
        <f>SUM(L239:L244)</f>
        <v>675182.06</v>
      </c>
      <c r="M238" s="14"/>
    </row>
    <row r="239" spans="1:18" x14ac:dyDescent="0.3">
      <c r="A239" s="183"/>
      <c r="B239" s="394">
        <v>46231</v>
      </c>
      <c r="C239" s="20" t="s">
        <v>186</v>
      </c>
      <c r="D239" s="20"/>
      <c r="E239" s="20"/>
      <c r="F239" s="20"/>
      <c r="G239" s="20"/>
      <c r="H239" s="50"/>
      <c r="I239" s="73">
        <v>70000</v>
      </c>
      <c r="J239" s="158">
        <v>0</v>
      </c>
      <c r="K239" s="52">
        <f t="shared" si="6"/>
        <v>-40000</v>
      </c>
      <c r="L239" s="361">
        <v>30000</v>
      </c>
      <c r="M239" s="14"/>
    </row>
    <row r="240" spans="1:18" x14ac:dyDescent="0.3">
      <c r="A240" s="183"/>
      <c r="B240" s="394">
        <v>462311</v>
      </c>
      <c r="C240" s="20" t="s">
        <v>187</v>
      </c>
      <c r="D240" s="20"/>
      <c r="E240" s="20"/>
      <c r="F240" s="20"/>
      <c r="G240" s="20"/>
      <c r="H240" s="50"/>
      <c r="I240" s="73">
        <v>100000</v>
      </c>
      <c r="J240" s="207">
        <v>0</v>
      </c>
      <c r="K240" s="52">
        <f t="shared" si="6"/>
        <v>0</v>
      </c>
      <c r="L240" s="361">
        <v>100000</v>
      </c>
      <c r="M240" s="26"/>
    </row>
    <row r="241" spans="1:17" x14ac:dyDescent="0.3">
      <c r="A241" s="183"/>
      <c r="B241" s="406">
        <v>4624</v>
      </c>
      <c r="C241" s="28" t="s">
        <v>188</v>
      </c>
      <c r="D241" s="28"/>
      <c r="E241" s="28"/>
      <c r="F241" s="28"/>
      <c r="G241" s="28"/>
      <c r="H241" s="50"/>
      <c r="I241" s="73">
        <v>85000</v>
      </c>
      <c r="J241" s="158">
        <v>87942.62</v>
      </c>
      <c r="K241" s="52">
        <f t="shared" si="6"/>
        <v>15000</v>
      </c>
      <c r="L241" s="361">
        <v>100000</v>
      </c>
      <c r="M241" s="14"/>
    </row>
    <row r="242" spans="1:17" x14ac:dyDescent="0.3">
      <c r="A242" s="183"/>
      <c r="B242" s="396">
        <v>46241</v>
      </c>
      <c r="C242" s="28" t="s">
        <v>189</v>
      </c>
      <c r="D242" s="28"/>
      <c r="E242" s="28"/>
      <c r="F242" s="28"/>
      <c r="G242" s="28"/>
      <c r="H242" s="29"/>
      <c r="I242" s="172">
        <v>100000</v>
      </c>
      <c r="J242" s="158">
        <v>87803.75</v>
      </c>
      <c r="K242" s="52">
        <f t="shared" si="6"/>
        <v>0</v>
      </c>
      <c r="L242" s="96">
        <v>100000</v>
      </c>
      <c r="M242" s="14"/>
    </row>
    <row r="243" spans="1:17" x14ac:dyDescent="0.3">
      <c r="A243" s="183"/>
      <c r="B243" s="396">
        <v>46242</v>
      </c>
      <c r="C243" s="28" t="s">
        <v>190</v>
      </c>
      <c r="D243" s="208"/>
      <c r="E243" s="28"/>
      <c r="F243" s="28"/>
      <c r="G243" s="28"/>
      <c r="H243" s="29"/>
      <c r="I243" s="73"/>
      <c r="J243" s="207">
        <v>195182.06</v>
      </c>
      <c r="K243" s="52">
        <f t="shared" si="6"/>
        <v>195182.06</v>
      </c>
      <c r="L243" s="361">
        <v>195182.06</v>
      </c>
      <c r="M243" s="109"/>
    </row>
    <row r="244" spans="1:17" x14ac:dyDescent="0.3">
      <c r="A244" s="183"/>
      <c r="B244" s="19">
        <v>46243</v>
      </c>
      <c r="C244" s="28" t="s">
        <v>201</v>
      </c>
      <c r="D244" s="28"/>
      <c r="E244" s="28"/>
      <c r="F244" s="28"/>
      <c r="G244" s="28"/>
      <c r="H244" s="29"/>
      <c r="I244" s="333">
        <v>0</v>
      </c>
      <c r="J244" s="334">
        <v>70000</v>
      </c>
      <c r="K244" s="52">
        <f t="shared" si="6"/>
        <v>150000</v>
      </c>
      <c r="L244" s="383">
        <v>150000</v>
      </c>
      <c r="M244" s="14"/>
    </row>
    <row r="245" spans="1:17" x14ac:dyDescent="0.3">
      <c r="A245" s="183"/>
      <c r="B245" s="394"/>
      <c r="C245" s="80"/>
      <c r="D245" s="28"/>
      <c r="E245" s="28"/>
      <c r="F245" s="28"/>
      <c r="G245" s="28"/>
      <c r="H245" s="29"/>
      <c r="I245" s="66"/>
      <c r="J245" s="106"/>
      <c r="K245" s="87"/>
      <c r="L245" s="382"/>
      <c r="M245" s="14"/>
    </row>
    <row r="246" spans="1:17" x14ac:dyDescent="0.3">
      <c r="A246" s="183"/>
      <c r="B246" s="408">
        <v>463</v>
      </c>
      <c r="C246" s="254" t="s">
        <v>191</v>
      </c>
      <c r="D246" s="320"/>
      <c r="E246" s="320"/>
      <c r="F246" s="320"/>
      <c r="G246" s="320"/>
      <c r="H246" s="321"/>
      <c r="I246" s="322">
        <v>200000</v>
      </c>
      <c r="J246" s="322">
        <v>220843.08</v>
      </c>
      <c r="K246" s="257">
        <f>SUM(L246-I246)</f>
        <v>22000</v>
      </c>
      <c r="L246" s="384">
        <v>222000</v>
      </c>
      <c r="M246" s="14"/>
    </row>
    <row r="247" spans="1:17" ht="15.5" thickBot="1" x14ac:dyDescent="0.35">
      <c r="A247" s="183"/>
      <c r="B247" s="323"/>
      <c r="C247" s="4"/>
      <c r="H247" s="183"/>
      <c r="I247" s="324"/>
      <c r="J247" s="101"/>
      <c r="K247" s="139"/>
      <c r="L247" s="382"/>
      <c r="M247" s="14"/>
    </row>
    <row r="248" spans="1:17" s="328" customFormat="1" ht="15.5" thickBot="1" x14ac:dyDescent="0.35">
      <c r="A248" s="410"/>
      <c r="B248" s="409">
        <v>46</v>
      </c>
      <c r="C248" s="259" t="s">
        <v>192</v>
      </c>
      <c r="D248" s="259"/>
      <c r="E248" s="259"/>
      <c r="F248" s="293"/>
      <c r="G248" s="259"/>
      <c r="H248" s="293"/>
      <c r="I248" s="325">
        <f>SUM(I233+I238+I246)</f>
        <v>560000</v>
      </c>
      <c r="J248" s="326">
        <f>SUM(J236+J238+J246)</f>
        <v>661971.51</v>
      </c>
      <c r="K248" s="422">
        <f>SUM(L248-I248)</f>
        <v>339182.06000000006</v>
      </c>
      <c r="L248" s="327">
        <f>SUM(L236+L238+L246)</f>
        <v>899182.06</v>
      </c>
      <c r="M248" s="26"/>
    </row>
    <row r="249" spans="1:17" x14ac:dyDescent="0.3">
      <c r="A249" s="183"/>
      <c r="B249" s="148"/>
      <c r="C249" s="65"/>
      <c r="D249" s="65"/>
      <c r="E249" s="65"/>
      <c r="F249" s="65"/>
      <c r="G249" s="151"/>
      <c r="H249" s="35"/>
      <c r="I249" s="101"/>
      <c r="J249" s="101"/>
      <c r="K249" s="154"/>
      <c r="L249" s="385"/>
      <c r="M249" s="14"/>
      <c r="Q249" s="393"/>
    </row>
    <row r="250" spans="1:17" x14ac:dyDescent="0.3">
      <c r="A250" s="183"/>
      <c r="B250" s="411">
        <v>47</v>
      </c>
      <c r="C250" s="400" t="s">
        <v>193</v>
      </c>
      <c r="D250" s="4"/>
      <c r="E250" s="80"/>
      <c r="F250" s="4"/>
      <c r="G250" s="80"/>
      <c r="H250" s="69"/>
      <c r="I250" s="66">
        <v>38000</v>
      </c>
      <c r="J250" s="66">
        <f>SUM(J251:J252)</f>
        <v>28800</v>
      </c>
      <c r="K250" s="47">
        <f>SUM(L250-I250)</f>
        <v>0</v>
      </c>
      <c r="L250" s="329">
        <v>38000</v>
      </c>
      <c r="M250" s="14"/>
    </row>
    <row r="251" spans="1:17" x14ac:dyDescent="0.3">
      <c r="A251" s="183"/>
      <c r="B251" s="198">
        <v>47111</v>
      </c>
      <c r="C251" s="20" t="s">
        <v>194</v>
      </c>
      <c r="D251" s="20"/>
      <c r="E251" s="20"/>
      <c r="F251" s="20"/>
      <c r="G251" s="21"/>
      <c r="H251" s="119"/>
      <c r="I251" s="95">
        <v>38000</v>
      </c>
      <c r="J251" s="95">
        <v>28800</v>
      </c>
      <c r="K251" s="210">
        <f>SUM(L251-I251)</f>
        <v>0</v>
      </c>
      <c r="L251" s="381">
        <v>38000</v>
      </c>
      <c r="M251" s="14"/>
    </row>
    <row r="252" spans="1:17" ht="15.5" thickBot="1" x14ac:dyDescent="0.35">
      <c r="A252" s="183"/>
      <c r="B252" s="221"/>
      <c r="C252" s="4"/>
      <c r="D252" s="4"/>
      <c r="E252" s="4"/>
      <c r="F252" s="4"/>
      <c r="G252" s="4"/>
      <c r="H252" s="35"/>
      <c r="I252" s="211"/>
      <c r="J252" s="212"/>
      <c r="K252" s="209"/>
      <c r="L252" s="386"/>
      <c r="M252" s="56"/>
    </row>
    <row r="253" spans="1:17" s="328" customFormat="1" ht="15.5" thickBot="1" x14ac:dyDescent="0.35">
      <c r="A253" s="410"/>
      <c r="B253" s="431">
        <v>4</v>
      </c>
      <c r="C253" s="294" t="s">
        <v>195</v>
      </c>
      <c r="D253" s="330"/>
      <c r="E253" s="331"/>
      <c r="F253" s="259"/>
      <c r="G253" s="259"/>
      <c r="H253" s="293"/>
      <c r="I253" s="260">
        <f>SUM(I54+I206+I208+I216+I230+I248+I250)</f>
        <v>8733000</v>
      </c>
      <c r="J253" s="260">
        <f>SUM(J54+J206+J208+J216+J230+J248+J250+J212)</f>
        <v>7192123.5699999994</v>
      </c>
      <c r="K253" s="421">
        <v>542302.06000000006</v>
      </c>
      <c r="L253" s="387">
        <f>SUM(L54+L206+L208+L216+L230+L248+L250)</f>
        <v>9628368.0600000005</v>
      </c>
      <c r="M253" s="14"/>
    </row>
    <row r="254" spans="1:17" ht="15.5" thickBot="1" x14ac:dyDescent="0.35">
      <c r="B254" s="412"/>
      <c r="C254" s="447"/>
      <c r="D254" s="447"/>
      <c r="E254" s="447"/>
      <c r="F254" s="447"/>
      <c r="G254" s="447"/>
      <c r="H254" s="448"/>
      <c r="I254" s="213"/>
      <c r="J254" s="124"/>
      <c r="K254" s="181"/>
      <c r="L254" s="388"/>
      <c r="M254" s="14"/>
    </row>
    <row r="255" spans="1:17" ht="15.5" thickBot="1" x14ac:dyDescent="0.35">
      <c r="B255" s="412"/>
      <c r="C255" s="445" t="s">
        <v>196</v>
      </c>
      <c r="D255" s="445"/>
      <c r="E255" s="445"/>
      <c r="F255" s="445"/>
      <c r="G255" s="445"/>
      <c r="H255" s="446"/>
      <c r="I255" s="124"/>
      <c r="J255" s="215"/>
      <c r="K255" s="205"/>
      <c r="L255" s="426">
        <f>SUM(L36-L253)</f>
        <v>-2496118.0600000005</v>
      </c>
      <c r="M255" s="14"/>
    </row>
    <row r="256" spans="1:17" x14ac:dyDescent="0.3">
      <c r="B256" s="413"/>
      <c r="C256" s="126"/>
      <c r="D256" s="126"/>
      <c r="E256" s="126"/>
      <c r="F256" s="126"/>
      <c r="G256" s="126"/>
      <c r="H256" s="126"/>
      <c r="I256" s="127"/>
      <c r="J256" s="5"/>
      <c r="K256" s="139"/>
      <c r="L256" s="424"/>
      <c r="M256" s="423"/>
    </row>
    <row r="257" spans="2:14" x14ac:dyDescent="0.3">
      <c r="B257" s="449" t="s">
        <v>207</v>
      </c>
      <c r="C257" s="449"/>
      <c r="D257" s="449"/>
      <c r="E257" s="126"/>
      <c r="F257" s="126"/>
      <c r="G257" s="126"/>
      <c r="H257" s="126"/>
      <c r="I257" s="127"/>
      <c r="J257" s="5"/>
      <c r="K257" s="139"/>
      <c r="L257" s="424"/>
      <c r="M257" s="423"/>
    </row>
    <row r="258" spans="2:14" x14ac:dyDescent="0.3">
      <c r="B258" s="450" t="s">
        <v>209</v>
      </c>
      <c r="C258" s="450"/>
      <c r="D258" s="450"/>
      <c r="E258" s="126"/>
      <c r="F258" s="126"/>
      <c r="G258" s="126"/>
      <c r="H258" s="126"/>
      <c r="I258" s="127"/>
      <c r="J258" s="5"/>
      <c r="K258" s="139"/>
      <c r="L258" s="425"/>
      <c r="M258" s="97"/>
    </row>
    <row r="259" spans="2:14" x14ac:dyDescent="0.3">
      <c r="B259" s="450" t="s">
        <v>208</v>
      </c>
      <c r="C259" s="450"/>
      <c r="D259" s="450"/>
      <c r="E259" s="4"/>
      <c r="M259" s="97"/>
    </row>
    <row r="260" spans="2:14" x14ac:dyDescent="0.3">
      <c r="B260" s="6"/>
      <c r="E260" s="4"/>
      <c r="F260" s="393"/>
      <c r="G260" s="393"/>
      <c r="H260" s="393"/>
      <c r="I260" s="437"/>
      <c r="J260" s="443" t="s">
        <v>206</v>
      </c>
      <c r="K260" s="444"/>
      <c r="L260" s="444"/>
      <c r="M260" s="97"/>
      <c r="N260" s="393"/>
    </row>
    <row r="261" spans="2:14" ht="30.5" customHeight="1" x14ac:dyDescent="0.3">
      <c r="B261" s="6"/>
      <c r="C261" s="218"/>
      <c r="D261" s="4"/>
      <c r="E261" s="4"/>
      <c r="F261" s="400"/>
      <c r="G261" s="400"/>
      <c r="H261" s="438"/>
      <c r="I261" s="437"/>
      <c r="J261" s="441" t="s">
        <v>205</v>
      </c>
      <c r="K261" s="441"/>
      <c r="L261" s="441"/>
      <c r="M261" s="97"/>
      <c r="N261" s="393"/>
    </row>
    <row r="262" spans="2:14" x14ac:dyDescent="0.3">
      <c r="B262" s="218"/>
      <c r="C262" s="4"/>
      <c r="D262" s="4"/>
      <c r="E262" s="4"/>
      <c r="F262" s="400"/>
      <c r="G262" s="400"/>
      <c r="H262" s="438"/>
      <c r="I262" s="437"/>
      <c r="J262" s="442" t="s">
        <v>204</v>
      </c>
      <c r="K262" s="442"/>
      <c r="L262" s="442"/>
      <c r="M262" s="33"/>
    </row>
    <row r="263" spans="2:14" x14ac:dyDescent="0.3">
      <c r="B263" s="218"/>
      <c r="C263" s="4"/>
      <c r="D263" s="4"/>
      <c r="E263" s="4"/>
      <c r="F263" s="400"/>
      <c r="G263" s="400"/>
      <c r="H263" s="438"/>
      <c r="I263" s="437"/>
      <c r="J263" s="442"/>
      <c r="K263" s="442"/>
      <c r="L263" s="442"/>
      <c r="M263" s="2"/>
    </row>
    <row r="264" spans="2:14" x14ac:dyDescent="0.3">
      <c r="B264" s="218"/>
      <c r="C264" s="4"/>
      <c r="D264" s="4"/>
      <c r="E264" s="4"/>
      <c r="F264" s="400"/>
      <c r="G264" s="400"/>
      <c r="H264" s="438"/>
      <c r="I264" s="437"/>
      <c r="J264" s="438"/>
      <c r="M264" s="2"/>
    </row>
    <row r="265" spans="2:14" x14ac:dyDescent="0.3">
      <c r="B265" s="218"/>
      <c r="C265" s="4"/>
      <c r="D265" s="4"/>
      <c r="E265" s="4"/>
      <c r="F265" s="400"/>
      <c r="G265" s="400"/>
      <c r="H265" s="438"/>
      <c r="I265" s="437"/>
      <c r="J265" s="438"/>
      <c r="M265" s="2"/>
    </row>
    <row r="266" spans="2:14" x14ac:dyDescent="0.3">
      <c r="B266" s="218"/>
      <c r="C266" s="4"/>
      <c r="D266" s="4"/>
      <c r="E266" s="4"/>
      <c r="F266" s="400"/>
      <c r="G266" s="400"/>
      <c r="H266" s="438"/>
      <c r="I266" s="437"/>
      <c r="J266" s="438"/>
      <c r="M266" s="2"/>
    </row>
    <row r="267" spans="2:14" x14ac:dyDescent="0.3">
      <c r="B267" s="218"/>
      <c r="C267" s="4"/>
      <c r="D267" s="4"/>
      <c r="E267" s="4"/>
      <c r="F267" s="400"/>
      <c r="G267" s="400"/>
      <c r="H267" s="438"/>
      <c r="I267" s="437"/>
      <c r="J267" s="438"/>
      <c r="L267" s="338"/>
      <c r="M267" s="33"/>
    </row>
    <row r="268" spans="2:14" x14ac:dyDescent="0.3">
      <c r="B268" s="218"/>
      <c r="C268" s="4"/>
      <c r="D268" s="4"/>
      <c r="F268" s="393"/>
      <c r="G268" s="400"/>
      <c r="H268" s="400"/>
      <c r="I268" s="437"/>
      <c r="J268" s="437"/>
      <c r="L268" s="389"/>
      <c r="M268" s="4"/>
    </row>
    <row r="269" spans="2:14" x14ac:dyDescent="0.3">
      <c r="B269" s="218"/>
      <c r="C269" s="218"/>
      <c r="D269" s="4"/>
      <c r="E269" s="4"/>
      <c r="F269" s="400"/>
      <c r="G269" s="400"/>
      <c r="H269" s="400"/>
      <c r="I269" s="437"/>
      <c r="J269" s="439"/>
      <c r="M269" s="97"/>
    </row>
    <row r="270" spans="2:14" ht="12" customHeight="1" x14ac:dyDescent="0.3">
      <c r="B270" s="218"/>
      <c r="C270" s="218"/>
      <c r="D270" s="4"/>
      <c r="E270" s="4"/>
      <c r="F270" s="400"/>
      <c r="G270" s="400"/>
      <c r="H270" s="400"/>
      <c r="I270" s="437"/>
      <c r="J270" s="439"/>
      <c r="M270" s="97"/>
    </row>
    <row r="271" spans="2:14" x14ac:dyDescent="0.3">
      <c r="B271" s="218"/>
      <c r="C271" s="218"/>
      <c r="D271" s="4"/>
      <c r="E271" s="4"/>
      <c r="F271" s="400"/>
      <c r="G271" s="400"/>
      <c r="H271" s="400"/>
      <c r="I271" s="437"/>
      <c r="J271" s="439"/>
      <c r="L271" s="338"/>
      <c r="M271" s="2"/>
    </row>
    <row r="272" spans="2:14" x14ac:dyDescent="0.3">
      <c r="B272" s="218"/>
      <c r="C272" s="218"/>
      <c r="D272" s="4"/>
      <c r="E272" s="4"/>
      <c r="F272" s="4"/>
      <c r="G272" s="4"/>
      <c r="H272" s="4"/>
      <c r="J272" s="5"/>
      <c r="L272" s="38"/>
      <c r="M272" s="33"/>
    </row>
    <row r="273" spans="1:14" x14ac:dyDescent="0.3">
      <c r="B273" s="218"/>
      <c r="C273" s="4"/>
      <c r="D273" s="4"/>
      <c r="E273" s="4"/>
      <c r="F273" s="4"/>
      <c r="G273" s="4"/>
      <c r="H273" s="216"/>
      <c r="J273" s="216"/>
      <c r="L273" s="38"/>
      <c r="M273" s="33"/>
    </row>
    <row r="274" spans="1:14" x14ac:dyDescent="0.3">
      <c r="B274" s="126"/>
      <c r="L274" s="38"/>
      <c r="M274" s="33"/>
    </row>
    <row r="275" spans="1:14" x14ac:dyDescent="0.3">
      <c r="L275" s="178"/>
      <c r="M275" s="97"/>
    </row>
    <row r="276" spans="1:14" x14ac:dyDescent="0.3">
      <c r="L276" s="338"/>
      <c r="M276" s="2"/>
    </row>
    <row r="277" spans="1:14" x14ac:dyDescent="0.3">
      <c r="L277" s="376"/>
      <c r="M277" s="81"/>
    </row>
    <row r="278" spans="1:14" s="175" customFormat="1" x14ac:dyDescent="0.3">
      <c r="A278" s="393"/>
      <c r="B278" s="3"/>
      <c r="C278" s="3"/>
      <c r="D278" s="3"/>
      <c r="E278" s="3"/>
      <c r="F278" s="3"/>
      <c r="G278" s="3"/>
      <c r="H278" s="3"/>
      <c r="I278" s="86"/>
      <c r="J278" s="86"/>
      <c r="K278" s="13"/>
      <c r="L278" s="376"/>
      <c r="M278" s="2"/>
      <c r="N278" s="21"/>
    </row>
    <row r="279" spans="1:14" s="175" customFormat="1" x14ac:dyDescent="0.3">
      <c r="A279" s="393"/>
      <c r="B279" s="3"/>
      <c r="C279" s="3"/>
      <c r="D279" s="3"/>
      <c r="E279" s="3"/>
      <c r="F279" s="3"/>
      <c r="G279" s="3"/>
      <c r="H279" s="3"/>
      <c r="I279" s="86"/>
      <c r="J279" s="86"/>
      <c r="K279" s="13"/>
      <c r="L279" s="376"/>
      <c r="M279" s="2"/>
      <c r="N279" s="21"/>
    </row>
    <row r="280" spans="1:14" x14ac:dyDescent="0.3">
      <c r="L280" s="376"/>
      <c r="M280" s="2"/>
    </row>
    <row r="281" spans="1:14" x14ac:dyDescent="0.3">
      <c r="L281" s="376"/>
      <c r="M281" s="2"/>
    </row>
    <row r="282" spans="1:14" ht="20.149999999999999" customHeight="1" x14ac:dyDescent="0.3">
      <c r="M282" s="2"/>
    </row>
    <row r="283" spans="1:14" ht="20.149999999999999" customHeight="1" x14ac:dyDescent="0.3">
      <c r="M283" s="2"/>
    </row>
    <row r="284" spans="1:14" ht="20.149999999999999" customHeight="1" x14ac:dyDescent="0.35">
      <c r="L284" s="217"/>
      <c r="M284" s="2"/>
    </row>
    <row r="285" spans="1:14" ht="20.149999999999999" customHeight="1" x14ac:dyDescent="0.35">
      <c r="L285" s="219"/>
      <c r="M285" s="2"/>
    </row>
    <row r="286" spans="1:14" ht="20.149999999999999" customHeight="1" x14ac:dyDescent="0.35">
      <c r="L286" s="390"/>
    </row>
    <row r="287" spans="1:14" ht="20.149999999999999" customHeight="1" x14ac:dyDescent="0.3">
      <c r="L287" s="38"/>
    </row>
    <row r="288" spans="1:14" ht="20.149999999999999" customHeight="1" x14ac:dyDescent="0.3">
      <c r="L288" s="338"/>
    </row>
    <row r="289" spans="12:12" ht="20.149999999999999" customHeight="1" x14ac:dyDescent="0.3">
      <c r="L289" s="338"/>
    </row>
    <row r="290" spans="12:12" ht="20.149999999999999" customHeight="1" x14ac:dyDescent="0.3">
      <c r="L290" s="338"/>
    </row>
    <row r="291" spans="12:12" ht="20.149999999999999" customHeight="1" x14ac:dyDescent="0.3">
      <c r="L291" s="338"/>
    </row>
    <row r="292" spans="12:12" ht="20.149999999999999" customHeight="1" x14ac:dyDescent="0.3">
      <c r="L292" s="38"/>
    </row>
  </sheetData>
  <mergeCells count="11">
    <mergeCell ref="B2:L2"/>
    <mergeCell ref="B4:L4"/>
    <mergeCell ref="B5:L5"/>
    <mergeCell ref="J261:L261"/>
    <mergeCell ref="J262:L263"/>
    <mergeCell ref="J260:L260"/>
    <mergeCell ref="C255:H255"/>
    <mergeCell ref="C254:H254"/>
    <mergeCell ref="B257:D257"/>
    <mergeCell ref="B258:D258"/>
    <mergeCell ref="B259:D259"/>
  </mergeCells>
  <pageMargins left="0.51181102362204722" right="0.51181102362204722" top="0.74803149606299213" bottom="0.74803149606299213" header="0.31496062992125984" footer="0.31496062992125984"/>
  <pageSetup paperSize="9" scale="56" orientation="portrait" verticalDpi="597" r:id="rId1"/>
  <rowBreaks count="3" manualBreakCount="3">
    <brk id="69" max="12" man="1"/>
    <brk id="146" max="12" man="1"/>
    <brk id="21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vlasta</dc:creator>
  <cp:lastModifiedBy>vlasta</cp:lastModifiedBy>
  <cp:lastPrinted>2020-11-30T13:09:27Z</cp:lastPrinted>
  <dcterms:created xsi:type="dcterms:W3CDTF">2020-10-15T06:20:34Z</dcterms:created>
  <dcterms:modified xsi:type="dcterms:W3CDTF">2020-11-30T13:10:24Z</dcterms:modified>
</cp:coreProperties>
</file>