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9_SKUPSTINA\"/>
    </mc:Choice>
  </mc:AlternateContent>
  <xr:revisionPtr revIDLastSave="0" documentId="13_ncr:1_{344E2E4D-9413-4ED0-87E1-9D7DF5EDD621}" xr6:coauthVersionLast="45" xr6:coauthVersionMax="45" xr10:uidLastSave="{00000000-0000-0000-0000-000000000000}"/>
  <bookViews>
    <workbookView xWindow="-110" yWindow="-110" windowWidth="19420" windowHeight="11620" xr2:uid="{121FAAAE-7623-47D2-8994-960FA2B27BDC}"/>
  </bookViews>
  <sheets>
    <sheet name="PLAN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9" i="1"/>
  <c r="I34" i="1"/>
  <c r="I39" i="1"/>
  <c r="I43" i="1"/>
  <c r="I48" i="1"/>
  <c r="I67" i="1"/>
  <c r="I72" i="1"/>
  <c r="I96" i="1" s="1"/>
  <c r="I92" i="1"/>
  <c r="I99" i="1"/>
  <c r="I105" i="1"/>
  <c r="I114" i="1"/>
  <c r="I121" i="1"/>
  <c r="I127" i="1"/>
  <c r="I134" i="1"/>
  <c r="I145" i="1"/>
  <c r="I148" i="1"/>
  <c r="I163" i="1"/>
  <c r="I170" i="1"/>
  <c r="I188" i="1"/>
  <c r="I201" i="1" s="1"/>
  <c r="I193" i="1"/>
  <c r="I206" i="1"/>
  <c r="I212" i="1"/>
  <c r="I226" i="1"/>
  <c r="I229" i="1"/>
  <c r="I235" i="1"/>
  <c r="I246" i="1" s="1"/>
  <c r="I53" i="1" l="1"/>
  <c r="I35" i="1"/>
  <c r="I111" i="1"/>
  <c r="I182" i="1"/>
  <c r="J235" i="1"/>
  <c r="J246" i="1" s="1"/>
  <c r="J229" i="1"/>
  <c r="J226" i="1"/>
  <c r="J212" i="1"/>
  <c r="J206" i="1"/>
  <c r="J193" i="1"/>
  <c r="J188" i="1"/>
  <c r="J170" i="1"/>
  <c r="J163" i="1"/>
  <c r="J148" i="1"/>
  <c r="J134" i="1"/>
  <c r="J127" i="1"/>
  <c r="J121" i="1"/>
  <c r="J114" i="1"/>
  <c r="J105" i="1"/>
  <c r="J99" i="1"/>
  <c r="J92" i="1"/>
  <c r="J72" i="1"/>
  <c r="J67" i="1"/>
  <c r="J48" i="1"/>
  <c r="J43" i="1"/>
  <c r="J39" i="1"/>
  <c r="J34" i="1"/>
  <c r="J13" i="1"/>
  <c r="I202" i="1" l="1"/>
  <c r="I251" i="1" s="1"/>
  <c r="J96" i="1"/>
  <c r="J111" i="1"/>
  <c r="J35" i="1"/>
  <c r="J201" i="1"/>
  <c r="J53" i="1"/>
  <c r="J182" i="1"/>
  <c r="J202" i="1" l="1"/>
  <c r="J251" i="1" s="1"/>
  <c r="J253" i="1" s="1"/>
  <c r="I207" i="1"/>
</calcChain>
</file>

<file path=xl/sharedStrings.xml><?xml version="1.0" encoding="utf-8"?>
<sst xmlns="http://schemas.openxmlformats.org/spreadsheetml/2006/main" count="216" uniqueCount="204">
  <si>
    <t>HRVATSKA KOMORA INŽENJERA GRAĐEVINARSTVA</t>
  </si>
  <si>
    <t>Konto</t>
  </si>
  <si>
    <t>Opis</t>
  </si>
  <si>
    <t>IZVRŠENJE 2019.</t>
  </si>
  <si>
    <t>PLAN 2021.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</si>
  <si>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</si>
  <si>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</si>
  <si>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</si>
  <si>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</si>
  <si>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</si>
  <si>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</si>
  <si>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</si>
  <si>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</si>
  <si>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</si>
  <si>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</si>
  <si>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</si>
  <si>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</si>
  <si>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</si>
  <si>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</si>
  <si>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</si>
  <si>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</si>
  <si>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Ostali prihodi</t>
  </si>
  <si>
    <t>POVRAT ŠTETE CRO OSIG</t>
  </si>
  <si>
    <t xml:space="preserve">PRENESENA SREDSTVA </t>
  </si>
  <si>
    <t xml:space="preserve">CROSKIL </t>
  </si>
  <si>
    <t>UKUPNO OSTALI PRIHODI</t>
  </si>
  <si>
    <t>P R I H O D I   U K U P N O</t>
  </si>
  <si>
    <t>R A S H O D I</t>
  </si>
  <si>
    <t>RASHODI ZA ZAPOSLENE</t>
  </si>
  <si>
    <t>Plaće</t>
  </si>
  <si>
    <t>Plaće za zaposlene</t>
  </si>
  <si>
    <t>Plaće za prekovremeni rad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</si>
  <si>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</si>
  <si>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</si>
  <si>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</si>
  <si>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</si>
  <si>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</si>
  <si>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</si>
  <si>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</si>
  <si>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</si>
  <si>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</si>
  <si>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</si>
  <si>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</si>
  <si>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</si>
  <si>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</si>
  <si>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</si>
  <si>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</si>
  <si>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</si>
  <si>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</si>
  <si>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</si>
  <si>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</si>
  <si>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</si>
  <si>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IZVRŠENJE 2019</t>
  </si>
  <si>
    <t>Nakn. troš.članovima u predst.i izvrš.tijelima, povjeren.i sl.</t>
  </si>
  <si>
    <t>Naknade za rad</t>
  </si>
  <si>
    <t>Povjerenstvo za BIM</t>
  </si>
  <si>
    <t>Povjerenstvo za ZAKONODAV.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</si>
  <si>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</si>
  <si>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</si>
  <si>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</si>
  <si>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</si>
  <si>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standard usluga</t>
  </si>
  <si>
    <t>Povjerenstvo za NADZOR RADA ČLANOVA</t>
  </si>
  <si>
    <t xml:space="preserve"> UPRAVNI ODBOR,NADZORNI ODBOR</t>
  </si>
  <si>
    <t xml:space="preserve">Odbori PODRUČNI </t>
  </si>
  <si>
    <t>Odbori za priznavanje stranih kvalifikacija</t>
  </si>
  <si>
    <t>Stegovna tijela</t>
  </si>
  <si>
    <t>Centar za mirenje</t>
  </si>
  <si>
    <t>Povjerenstvo za osiguranje</t>
  </si>
  <si>
    <t>Povjerenstvo za dodjelu novčane pomoći</t>
  </si>
  <si>
    <t>Povjerenstvo za dodjelu nagrada studentima</t>
  </si>
  <si>
    <t>Povjerenstvo za odnose s javnošću/e stranicu</t>
  </si>
  <si>
    <t>Povjerenstvo za javnu nabavu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</si>
  <si>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</si>
  <si>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</si>
  <si>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</si>
  <si>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</si>
  <si>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</si>
  <si>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</si>
  <si>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</si>
  <si>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</si>
  <si>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</si>
  <si>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</si>
  <si>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</si>
  <si>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</si>
  <si>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</si>
  <si>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</si>
  <si>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</si>
  <si>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</si>
  <si>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</si>
  <si>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</si>
  <si>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</si>
  <si>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Usluge telefona  (OPTIKA - Iskon)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</si>
  <si>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</si>
  <si>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</si>
  <si>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</si>
  <si>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</si>
  <si>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</si>
  <si>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</si>
  <si>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</si>
  <si>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(podovi,tepisoni)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</si>
  <si>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</si>
  <si>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</si>
  <si>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</si>
  <si>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</si>
  <si>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</si>
  <si>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</si>
  <si>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</si>
  <si>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</si>
  <si>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</si>
  <si>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</si>
  <si>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</si>
  <si>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</si>
  <si>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</si>
  <si>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</si>
  <si>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</si>
  <si>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</si>
  <si>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</si>
  <si>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Autorski ugovori, UG o djelu</t>
  </si>
  <si>
    <t>Usluge odvjetnika</t>
  </si>
  <si>
    <t>Usluge javnog bilježnika</t>
  </si>
  <si>
    <t>Računovodstveno savjetovanje</t>
  </si>
  <si>
    <t>Neovisna revizija</t>
  </si>
  <si>
    <t>,</t>
  </si>
  <si>
    <t>Studentski servis</t>
  </si>
  <si>
    <t>Računovodstvene usluge</t>
  </si>
  <si>
    <t>Prevoditeljske usluge</t>
  </si>
  <si>
    <t>Ostale intelektualne usluge</t>
  </si>
  <si>
    <t>Troškovi ekspertize</t>
  </si>
  <si>
    <t>Računalne usluge</t>
  </si>
  <si>
    <t>Ažuriranje računalnih programa (Saguaro info, Spin soft)</t>
  </si>
  <si>
    <t>Ažuriranja WEB stranice  (Sto 2 i sl.)</t>
  </si>
  <si>
    <t>Korisnička podrška  članova HKIG</t>
  </si>
  <si>
    <t>Ostale računalne usluge(e-porezna, vanjska pohrana)</t>
  </si>
  <si>
    <t>Ostale usluge</t>
  </si>
  <si>
    <t>Izrada pečata , iskaznica i ploča ureda</t>
  </si>
  <si>
    <t>Grafička priprema - oblikovanje</t>
  </si>
  <si>
    <t>Usluge tiska (knjige, letci i sl.)</t>
  </si>
  <si>
    <t>Usluge tiska ostalo</t>
  </si>
  <si>
    <t>Usluge tiska (IMENICI Komore)</t>
  </si>
  <si>
    <t>Film i izrada fotografija</t>
  </si>
  <si>
    <t xml:space="preserve">Troškovi održ.SKUPŠTNE HKIG </t>
  </si>
  <si>
    <t>KOLOS - STATUETE</t>
  </si>
  <si>
    <t>IIRS</t>
  </si>
  <si>
    <t>Plenarna sjednica</t>
  </si>
  <si>
    <t>Čuvanje arhivske građe</t>
  </si>
  <si>
    <t>Ukupno 425</t>
  </si>
  <si>
    <t xml:space="preserve">Ostali nespomenuti rashodi </t>
  </si>
  <si>
    <t>Premije osiguranja</t>
  </si>
  <si>
    <t xml:space="preserve">Premije obveznog osiguranja </t>
  </si>
  <si>
    <t>Reprezentacija</t>
  </si>
  <si>
    <t>Reprezentacija (ugostiteljske usluge i sl.)</t>
  </si>
  <si>
    <t>Reprezentacija - Opatija (ugostiteljske usluge i sl.)</t>
  </si>
  <si>
    <t>Reprezentacija; PO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</si>
  <si>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</si>
  <si>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</si>
  <si>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</si>
  <si>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</si>
  <si>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</si>
  <si>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</si>
  <si>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</si>
  <si>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</si>
  <si>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</si>
  <si>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RASHODI AMORTIZACIJA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</si>
  <si>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</si>
  <si>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</si>
  <si>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</si>
  <si>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</si>
  <si>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</si>
  <si>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</si>
  <si>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</si>
  <si>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</si>
  <si>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</si>
  <si>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</si>
  <si>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Pomoć strukovnim udrugama</t>
  </si>
  <si>
    <t>PomoĆ članovima-Pravilnik o nov.pomoći</t>
  </si>
  <si>
    <t>Stipendije studentima</t>
  </si>
  <si>
    <t>Sabor HSGI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</si>
  <si>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</si>
  <si>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</si>
  <si>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</si>
  <si>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</si>
  <si>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</si>
  <si>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</si>
  <si>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</si>
  <si>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Ostali nespomenuti rashodi - biljezi</t>
  </si>
  <si>
    <t>Smjernice i predlošci ugovora</t>
  </si>
  <si>
    <t>Rashodi po odluci UO</t>
  </si>
  <si>
    <t>AKD</t>
  </si>
  <si>
    <t>Troškovi-utvrđivanje štete</t>
  </si>
  <si>
    <t xml:space="preserve">WEBINAR I OKRUGLI STOL </t>
  </si>
  <si>
    <t>Naknada za norme</t>
  </si>
  <si>
    <t>UKUPNO OSTALI RASHODI</t>
  </si>
  <si>
    <t>CROSKILL</t>
  </si>
  <si>
    <t>R A S H O D I   U K U P N O</t>
  </si>
  <si>
    <t>RAZLIKA PRIHODA NAD RASHODIMA</t>
  </si>
  <si>
    <t>TEKUĆI RASH. VEZANI UZ FINANC.-CROSKILLA</t>
  </si>
  <si>
    <t>Plan prihoda i rashoda za  2021. godinu</t>
  </si>
  <si>
    <t>Predsjednica</t>
  </si>
  <si>
    <t>Hrvatske komora inženjera građevinarstva</t>
  </si>
  <si>
    <t>Nina Dražin Lovrec, dipl.ing.građ.</t>
  </si>
  <si>
    <t>KLASA:     170-02/20-01/4</t>
  </si>
  <si>
    <t>Zagreb,    24. studeni 2020.</t>
  </si>
  <si>
    <t>URBROJ:  500-00-20-5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</si>
</sst>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color indexed="1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68">
    <xf numFmtId="0" fontId="0" fillId="0" borderId="0" xfId="0"/>
    <xf numFmtId="4" fontId="4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/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9" xfId="0" applyNumberFormat="1" applyFont="1" applyBorder="1"/>
    <xf numFmtId="4" fontId="3" fillId="0" borderId="11" xfId="0" applyNumberFormat="1" applyFont="1" applyBorder="1"/>
    <xf numFmtId="4" fontId="3" fillId="0" borderId="0" xfId="0" applyNumberFormat="1" applyFont="1"/>
    <xf numFmtId="0" fontId="4" fillId="0" borderId="12" xfId="0" applyFont="1" applyBorder="1" applyAlignment="1">
      <alignment horizontal="left"/>
    </xf>
    <xf numFmtId="4" fontId="3" fillId="0" borderId="13" xfId="0" applyNumberFormat="1" applyFont="1" applyBorder="1"/>
    <xf numFmtId="4" fontId="4" fillId="0" borderId="11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4" fontId="3" fillId="0" borderId="17" xfId="1" applyNumberFormat="1" applyFont="1" applyFill="1" applyBorder="1"/>
    <xf numFmtId="4" fontId="3" fillId="0" borderId="18" xfId="1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4" fontId="3" fillId="0" borderId="21" xfId="1" applyNumberFormat="1" applyFont="1" applyFill="1" applyBorder="1"/>
    <xf numFmtId="4" fontId="3" fillId="0" borderId="22" xfId="1" applyNumberFormat="1" applyFont="1" applyFill="1" applyBorder="1"/>
    <xf numFmtId="0" fontId="4" fillId="5" borderId="23" xfId="0" applyFont="1" applyFill="1" applyBorder="1" applyAlignment="1">
      <alignment horizontal="left"/>
    </xf>
    <xf numFmtId="0" fontId="4" fillId="5" borderId="24" xfId="0" applyFont="1" applyFill="1" applyBorder="1"/>
    <xf numFmtId="0" fontId="4" fillId="5" borderId="25" xfId="0" applyFont="1" applyFill="1" applyBorder="1"/>
    <xf numFmtId="4" fontId="4" fillId="5" borderId="26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28" xfId="0" applyFont="1" applyBorder="1"/>
    <xf numFmtId="4" fontId="4" fillId="0" borderId="1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30" xfId="0" applyFont="1" applyBorder="1"/>
    <xf numFmtId="4" fontId="4" fillId="0" borderId="30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5" xfId="0" applyFont="1" applyBorder="1"/>
    <xf numFmtId="0" fontId="4" fillId="0" borderId="18" xfId="0" applyFont="1" applyBorder="1"/>
    <xf numFmtId="4" fontId="3" fillId="0" borderId="34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4" fontId="3" fillId="0" borderId="34" xfId="1" applyNumberFormat="1" applyFont="1" applyFill="1" applyBorder="1"/>
    <xf numFmtId="4" fontId="3" fillId="0" borderId="36" xfId="1" applyNumberFormat="1" applyFont="1" applyFill="1" applyBorder="1"/>
    <xf numFmtId="4" fontId="4" fillId="0" borderId="3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5" borderId="37" xfId="0" applyFont="1" applyFill="1" applyBorder="1" applyAlignment="1">
      <alignment horizontal="left"/>
    </xf>
    <xf numFmtId="0" fontId="4" fillId="5" borderId="37" xfId="0" applyFont="1" applyFill="1" applyBorder="1"/>
    <xf numFmtId="0" fontId="4" fillId="5" borderId="38" xfId="0" applyFont="1" applyFill="1" applyBorder="1"/>
    <xf numFmtId="0" fontId="4" fillId="5" borderId="39" xfId="0" applyFont="1" applyFill="1" applyBorder="1"/>
    <xf numFmtId="4" fontId="4" fillId="5" borderId="40" xfId="1" applyNumberFormat="1" applyFont="1" applyFill="1" applyBorder="1"/>
    <xf numFmtId="4" fontId="4" fillId="5" borderId="41" xfId="1" applyNumberFormat="1" applyFont="1" applyFill="1" applyBorder="1"/>
    <xf numFmtId="0" fontId="4" fillId="0" borderId="2" xfId="0" applyFont="1" applyBorder="1" applyAlignment="1">
      <alignment horizontal="left"/>
    </xf>
    <xf numFmtId="0" fontId="4" fillId="0" borderId="42" xfId="0" applyFont="1" applyBorder="1"/>
    <xf numFmtId="0" fontId="4" fillId="0" borderId="10" xfId="0" applyFont="1" applyBorder="1"/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0" fontId="4" fillId="0" borderId="35" xfId="0" applyFont="1" applyBorder="1" applyAlignment="1">
      <alignment horizontal="left"/>
    </xf>
    <xf numFmtId="4" fontId="4" fillId="0" borderId="34" xfId="1" applyNumberFormat="1" applyFont="1" applyFill="1" applyBorder="1"/>
    <xf numFmtId="4" fontId="4" fillId="0" borderId="18" xfId="1" applyNumberFormat="1" applyFont="1" applyFill="1" applyBorder="1"/>
    <xf numFmtId="4" fontId="4" fillId="0" borderId="36" xfId="1" applyNumberFormat="1" applyFont="1" applyFill="1" applyBorder="1"/>
    <xf numFmtId="0" fontId="3" fillId="0" borderId="31" xfId="0" applyFont="1" applyBorder="1" applyAlignment="1">
      <alignment horizontal="left"/>
    </xf>
    <xf numFmtId="0" fontId="3" fillId="0" borderId="45" xfId="0" applyFont="1" applyBorder="1"/>
    <xf numFmtId="0" fontId="4" fillId="0" borderId="45" xfId="0" applyFont="1" applyBorder="1"/>
    <xf numFmtId="4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6" xfId="0" applyFont="1" applyBorder="1"/>
    <xf numFmtId="4" fontId="4" fillId="0" borderId="13" xfId="1" applyNumberFormat="1" applyFont="1" applyFill="1" applyBorder="1"/>
    <xf numFmtId="4" fontId="4" fillId="0" borderId="30" xfId="1" applyNumberFormat="1" applyFont="1" applyFill="1" applyBorder="1"/>
    <xf numFmtId="0" fontId="3" fillId="0" borderId="46" xfId="0" applyFont="1" applyBorder="1"/>
    <xf numFmtId="4" fontId="3" fillId="0" borderId="17" xfId="0" applyNumberFormat="1" applyFont="1" applyBorder="1" applyAlignment="1">
      <alignment horizontal="right"/>
    </xf>
    <xf numFmtId="0" fontId="3" fillId="0" borderId="47" xfId="0" applyFont="1" applyBorder="1"/>
    <xf numFmtId="0" fontId="4" fillId="5" borderId="19" xfId="0" applyFont="1" applyFill="1" applyBorder="1" applyAlignment="1">
      <alignment horizontal="left"/>
    </xf>
    <xf numFmtId="0" fontId="4" fillId="5" borderId="48" xfId="0" applyFont="1" applyFill="1" applyBorder="1"/>
    <xf numFmtId="0" fontId="4" fillId="5" borderId="20" xfId="0" applyFont="1" applyFill="1" applyBorder="1"/>
    <xf numFmtId="0" fontId="4" fillId="5" borderId="47" xfId="0" applyFont="1" applyFill="1" applyBorder="1"/>
    <xf numFmtId="0" fontId="4" fillId="5" borderId="49" xfId="0" applyFont="1" applyFill="1" applyBorder="1" applyAlignment="1">
      <alignment horizontal="left"/>
    </xf>
    <xf numFmtId="0" fontId="4" fillId="5" borderId="50" xfId="0" applyFont="1" applyFill="1" applyBorder="1"/>
    <xf numFmtId="0" fontId="4" fillId="5" borderId="51" xfId="0" applyFont="1" applyFill="1" applyBorder="1"/>
    <xf numFmtId="4" fontId="4" fillId="5" borderId="26" xfId="1" applyNumberFormat="1" applyFont="1" applyFill="1" applyBorder="1"/>
    <xf numFmtId="0" fontId="4" fillId="0" borderId="52" xfId="0" applyFont="1" applyBorder="1" applyAlignment="1">
      <alignment horizontal="left"/>
    </xf>
    <xf numFmtId="4" fontId="4" fillId="0" borderId="53" xfId="0" applyNumberFormat="1" applyFont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0" xfId="0" applyFont="1" applyFill="1"/>
    <xf numFmtId="0" fontId="3" fillId="6" borderId="0" xfId="0" applyFont="1" applyFill="1"/>
    <xf numFmtId="4" fontId="3" fillId="6" borderId="0" xfId="0" applyNumberFormat="1" applyFont="1" applyFill="1" applyAlignment="1">
      <alignment horizontal="right"/>
    </xf>
    <xf numFmtId="4" fontId="4" fillId="0" borderId="0" xfId="1" applyNumberFormat="1" applyFont="1" applyFill="1" applyBorder="1"/>
    <xf numFmtId="0" fontId="4" fillId="6" borderId="54" xfId="0" applyFont="1" applyFill="1" applyBorder="1" applyAlignment="1">
      <alignment horizontal="left"/>
    </xf>
    <xf numFmtId="0" fontId="4" fillId="6" borderId="55" xfId="0" applyFont="1" applyFill="1" applyBorder="1"/>
    <xf numFmtId="4" fontId="4" fillId="6" borderId="55" xfId="0" applyNumberFormat="1" applyFont="1" applyFill="1" applyBorder="1" applyAlignment="1">
      <alignment horizontal="right"/>
    </xf>
    <xf numFmtId="4" fontId="4" fillId="6" borderId="0" xfId="0" applyNumberFormat="1" applyFont="1" applyFill="1"/>
    <xf numFmtId="0" fontId="4" fillId="6" borderId="56" xfId="0" applyFont="1" applyFill="1" applyBorder="1" applyAlignment="1">
      <alignment horizontal="left"/>
    </xf>
    <xf numFmtId="0" fontId="4" fillId="6" borderId="57" xfId="0" applyFont="1" applyFill="1" applyBorder="1"/>
    <xf numFmtId="0" fontId="3" fillId="6" borderId="45" xfId="0" applyFont="1" applyFill="1" applyBorder="1"/>
    <xf numFmtId="0" fontId="3" fillId="6" borderId="58" xfId="0" applyFont="1" applyFill="1" applyBorder="1"/>
    <xf numFmtId="4" fontId="4" fillId="4" borderId="13" xfId="1" applyNumberFormat="1" applyFont="1" applyFill="1" applyBorder="1"/>
    <xf numFmtId="4" fontId="4" fillId="4" borderId="59" xfId="1" applyNumberFormat="1" applyFont="1" applyFill="1" applyBorder="1"/>
    <xf numFmtId="0" fontId="3" fillId="0" borderId="56" xfId="0" applyFont="1" applyBorder="1" applyAlignment="1">
      <alignment horizontal="left"/>
    </xf>
    <xf numFmtId="0" fontId="3" fillId="0" borderId="57" xfId="0" applyFont="1" applyBorder="1"/>
    <xf numFmtId="4" fontId="3" fillId="4" borderId="13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/>
    <xf numFmtId="4" fontId="4" fillId="4" borderId="17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" fontId="4" fillId="4" borderId="13" xfId="0" applyNumberFormat="1" applyFont="1" applyFill="1" applyBorder="1" applyAlignment="1">
      <alignment horizontal="right"/>
    </xf>
    <xf numFmtId="0" fontId="3" fillId="0" borderId="60" xfId="0" applyFont="1" applyBorder="1" applyAlignment="1">
      <alignment horizontal="left"/>
    </xf>
    <xf numFmtId="0" fontId="3" fillId="0" borderId="48" xfId="0" applyFont="1" applyBorder="1"/>
    <xf numFmtId="4" fontId="3" fillId="4" borderId="21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left"/>
    </xf>
    <xf numFmtId="0" fontId="4" fillId="7" borderId="61" xfId="0" applyFont="1" applyFill="1" applyBorder="1"/>
    <xf numFmtId="0" fontId="4" fillId="7" borderId="4" xfId="0" applyFont="1" applyFill="1" applyBorder="1"/>
    <xf numFmtId="4" fontId="4" fillId="7" borderId="62" xfId="1" applyNumberFormat="1" applyFont="1" applyFill="1" applyBorder="1"/>
    <xf numFmtId="4" fontId="4" fillId="7" borderId="6" xfId="1" applyNumberFormat="1" applyFont="1" applyFill="1" applyBorder="1"/>
    <xf numFmtId="0" fontId="4" fillId="0" borderId="54" xfId="0" applyFont="1" applyBorder="1" applyAlignment="1">
      <alignment horizontal="left"/>
    </xf>
    <xf numFmtId="0" fontId="4" fillId="0" borderId="55" xfId="0" applyFont="1" applyBorder="1"/>
    <xf numFmtId="4" fontId="4" fillId="0" borderId="4" xfId="1" applyNumberFormat="1" applyFont="1" applyFill="1" applyBorder="1"/>
    <xf numFmtId="0" fontId="4" fillId="6" borderId="31" xfId="0" applyFont="1" applyFill="1" applyBorder="1" applyAlignment="1">
      <alignment horizontal="left"/>
    </xf>
    <xf numFmtId="0" fontId="4" fillId="6" borderId="45" xfId="0" applyFont="1" applyFill="1" applyBorder="1"/>
    <xf numFmtId="0" fontId="4" fillId="6" borderId="63" xfId="0" applyFont="1" applyFill="1" applyBorder="1"/>
    <xf numFmtId="4" fontId="4" fillId="6" borderId="13" xfId="0" applyNumberFormat="1" applyFont="1" applyFill="1" applyBorder="1" applyAlignment="1">
      <alignment horizontal="right"/>
    </xf>
    <xf numFmtId="4" fontId="4" fillId="6" borderId="63" xfId="0" applyNumberFormat="1" applyFont="1" applyFill="1" applyBorder="1"/>
    <xf numFmtId="0" fontId="4" fillId="6" borderId="46" xfId="0" applyFont="1" applyFill="1" applyBorder="1"/>
    <xf numFmtId="0" fontId="4" fillId="6" borderId="18" xfId="0" applyFont="1" applyFill="1" applyBorder="1"/>
    <xf numFmtId="4" fontId="4" fillId="6" borderId="17" xfId="0" applyNumberFormat="1" applyFont="1" applyFill="1" applyBorder="1" applyAlignment="1">
      <alignment horizontal="right"/>
    </xf>
    <xf numFmtId="4" fontId="4" fillId="6" borderId="34" xfId="0" applyNumberFormat="1" applyFont="1" applyFill="1" applyBorder="1" applyAlignment="1">
      <alignment horizontal="right"/>
    </xf>
    <xf numFmtId="4" fontId="4" fillId="6" borderId="18" xfId="0" applyNumberFormat="1" applyFont="1" applyFill="1" applyBorder="1" applyAlignment="1">
      <alignment horizontal="right"/>
    </xf>
    <xf numFmtId="0" fontId="3" fillId="0" borderId="30" xfId="0" applyFont="1" applyBorder="1"/>
    <xf numFmtId="4" fontId="3" fillId="4" borderId="17" xfId="1" applyNumberFormat="1" applyFont="1" applyFill="1" applyBorder="1"/>
    <xf numFmtId="0" fontId="3" fillId="0" borderId="65" xfId="0" applyFont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4" fontId="4" fillId="4" borderId="0" xfId="1" applyNumberFormat="1" applyFont="1" applyFill="1" applyBorder="1"/>
    <xf numFmtId="0" fontId="3" fillId="4" borderId="0" xfId="0" applyFont="1" applyFill="1"/>
    <xf numFmtId="0" fontId="4" fillId="4" borderId="55" xfId="0" applyFont="1" applyFill="1" applyBorder="1" applyAlignment="1">
      <alignment horizontal="left"/>
    </xf>
    <xf numFmtId="0" fontId="4" fillId="4" borderId="55" xfId="0" applyFont="1" applyFill="1" applyBorder="1"/>
    <xf numFmtId="4" fontId="4" fillId="4" borderId="55" xfId="1" applyNumberFormat="1" applyFont="1" applyFill="1" applyBorder="1"/>
    <xf numFmtId="0" fontId="4" fillId="3" borderId="67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/>
    </xf>
    <xf numFmtId="0" fontId="4" fillId="3" borderId="68" xfId="0" applyFont="1" applyFill="1" applyBorder="1" applyAlignment="1">
      <alignment horizontal="center"/>
    </xf>
    <xf numFmtId="4" fontId="4" fillId="3" borderId="68" xfId="0" applyNumberFormat="1" applyFont="1" applyFill="1" applyBorder="1" applyAlignment="1">
      <alignment horizontal="center" wrapText="1"/>
    </xf>
    <xf numFmtId="4" fontId="4" fillId="6" borderId="59" xfId="0" applyNumberFormat="1" applyFont="1" applyFill="1" applyBorder="1"/>
    <xf numFmtId="0" fontId="4" fillId="0" borderId="56" xfId="0" applyFont="1" applyBorder="1" applyAlignment="1">
      <alignment horizontal="left"/>
    </xf>
    <xf numFmtId="0" fontId="4" fillId="0" borderId="57" xfId="0" applyFont="1" applyBorder="1"/>
    <xf numFmtId="0" fontId="5" fillId="0" borderId="0" xfId="0" applyFont="1"/>
    <xf numFmtId="0" fontId="5" fillId="0" borderId="45" xfId="0" applyFont="1" applyBorder="1"/>
    <xf numFmtId="4" fontId="4" fillId="0" borderId="17" xfId="1" applyNumberFormat="1" applyFont="1" applyFill="1" applyBorder="1"/>
    <xf numFmtId="4" fontId="3" fillId="0" borderId="21" xfId="0" applyNumberFormat="1" applyFont="1" applyBorder="1" applyAlignment="1">
      <alignment horizontal="right"/>
    </xf>
    <xf numFmtId="0" fontId="4" fillId="0" borderId="46" xfId="0" applyFont="1" applyBorder="1"/>
    <xf numFmtId="4" fontId="3" fillId="0" borderId="70" xfId="0" applyNumberFormat="1" applyFont="1" applyBorder="1" applyAlignment="1">
      <alignment horizontal="right"/>
    </xf>
    <xf numFmtId="4" fontId="3" fillId="0" borderId="0" xfId="1" applyNumberFormat="1" applyFont="1" applyFill="1" applyBorder="1"/>
    <xf numFmtId="0" fontId="4" fillId="7" borderId="71" xfId="0" applyFont="1" applyFill="1" applyBorder="1" applyAlignment="1">
      <alignment horizontal="left"/>
    </xf>
    <xf numFmtId="0" fontId="4" fillId="7" borderId="72" xfId="0" applyFont="1" applyFill="1" applyBorder="1"/>
    <xf numFmtId="0" fontId="4" fillId="7" borderId="73" xfId="0" applyFont="1" applyFill="1" applyBorder="1"/>
    <xf numFmtId="4" fontId="4" fillId="7" borderId="73" xfId="1" applyNumberFormat="1" applyFont="1" applyFill="1" applyBorder="1"/>
    <xf numFmtId="4" fontId="4" fillId="7" borderId="75" xfId="1" applyNumberFormat="1" applyFont="1" applyFill="1" applyBorder="1"/>
    <xf numFmtId="0" fontId="4" fillId="4" borderId="67" xfId="0" applyFont="1" applyFill="1" applyBorder="1" applyAlignment="1">
      <alignment horizontal="left"/>
    </xf>
    <xf numFmtId="0" fontId="4" fillId="4" borderId="68" xfId="0" applyFont="1" applyFill="1" applyBorder="1"/>
    <xf numFmtId="4" fontId="4" fillId="4" borderId="68" xfId="1" applyNumberFormat="1" applyFont="1" applyFill="1" applyBorder="1"/>
    <xf numFmtId="4" fontId="4" fillId="4" borderId="7" xfId="1" applyNumberFormat="1" applyFont="1" applyFill="1" applyBorder="1"/>
    <xf numFmtId="0" fontId="4" fillId="6" borderId="30" xfId="0" applyFont="1" applyFill="1" applyBorder="1"/>
    <xf numFmtId="4" fontId="4" fillId="6" borderId="30" xfId="0" applyNumberFormat="1" applyFont="1" applyFill="1" applyBorder="1"/>
    <xf numFmtId="0" fontId="4" fillId="7" borderId="76" xfId="0" applyFont="1" applyFill="1" applyBorder="1" applyAlignment="1">
      <alignment horizontal="left"/>
    </xf>
    <xf numFmtId="0" fontId="4" fillId="7" borderId="38" xfId="0" applyFont="1" applyFill="1" applyBorder="1"/>
    <xf numFmtId="4" fontId="4" fillId="7" borderId="77" xfId="1" applyNumberFormat="1" applyFont="1" applyFill="1" applyBorder="1"/>
    <xf numFmtId="4" fontId="4" fillId="7" borderId="39" xfId="1" applyNumberFormat="1" applyFont="1" applyFill="1" applyBorder="1"/>
    <xf numFmtId="0" fontId="4" fillId="0" borderId="59" xfId="0" applyFont="1" applyBorder="1" applyAlignment="1">
      <alignment horizontal="left"/>
    </xf>
    <xf numFmtId="0" fontId="4" fillId="0" borderId="59" xfId="0" applyFont="1" applyBorder="1"/>
    <xf numFmtId="0" fontId="4" fillId="0" borderId="69" xfId="0" applyFont="1" applyBorder="1"/>
    <xf numFmtId="0" fontId="4" fillId="0" borderId="78" xfId="0" applyFont="1" applyBorder="1"/>
    <xf numFmtId="0" fontId="4" fillId="0" borderId="79" xfId="0" applyFont="1" applyBorder="1"/>
    <xf numFmtId="4" fontId="4" fillId="0" borderId="64" xfId="0" applyNumberFormat="1" applyFont="1" applyBorder="1"/>
    <xf numFmtId="0" fontId="3" fillId="0" borderId="58" xfId="0" applyFont="1" applyBorder="1"/>
    <xf numFmtId="0" fontId="3" fillId="0" borderId="12" xfId="0" applyFont="1" applyBorder="1" applyAlignment="1">
      <alignment horizontal="left"/>
    </xf>
    <xf numFmtId="4" fontId="3" fillId="0" borderId="3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4" fontId="4" fillId="0" borderId="17" xfId="0" applyNumberFormat="1" applyFont="1" applyBorder="1"/>
    <xf numFmtId="0" fontId="3" fillId="0" borderId="71" xfId="0" applyFont="1" applyBorder="1" applyAlignment="1">
      <alignment horizontal="left"/>
    </xf>
    <xf numFmtId="0" fontId="3" fillId="0" borderId="80" xfId="0" applyFont="1" applyBorder="1"/>
    <xf numFmtId="0" fontId="3" fillId="0" borderId="72" xfId="0" applyFont="1" applyBorder="1"/>
    <xf numFmtId="4" fontId="3" fillId="0" borderId="70" xfId="1" applyNumberFormat="1" applyFont="1" applyFill="1" applyBorder="1"/>
    <xf numFmtId="0" fontId="4" fillId="3" borderId="62" xfId="0" applyFont="1" applyFill="1" applyBorder="1" applyAlignment="1">
      <alignment horizontal="left"/>
    </xf>
    <xf numFmtId="0" fontId="4" fillId="3" borderId="61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wrapText="1"/>
    </xf>
    <xf numFmtId="4" fontId="4" fillId="3" borderId="59" xfId="0" applyNumberFormat="1" applyFont="1" applyFill="1" applyBorder="1" applyAlignment="1">
      <alignment horizontal="center" wrapText="1"/>
    </xf>
    <xf numFmtId="0" fontId="3" fillId="0" borderId="63" xfId="0" applyFont="1" applyBorder="1"/>
    <xf numFmtId="0" fontId="3" fillId="0" borderId="10" xfId="0" applyFont="1" applyBorder="1"/>
    <xf numFmtId="4" fontId="4" fillId="0" borderId="18" xfId="0" applyNumberFormat="1" applyFont="1" applyBorder="1"/>
    <xf numFmtId="0" fontId="3" fillId="0" borderId="22" xfId="0" applyFont="1" applyBorder="1"/>
    <xf numFmtId="0" fontId="3" fillId="0" borderId="82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74" xfId="0" applyFont="1" applyBorder="1"/>
    <xf numFmtId="4" fontId="3" fillId="0" borderId="0" xfId="0" applyNumberFormat="1" applyFont="1" applyAlignment="1">
      <alignment horizontal="right"/>
    </xf>
    <xf numFmtId="0" fontId="3" fillId="0" borderId="55" xfId="0" applyFont="1" applyBorder="1" applyAlignment="1">
      <alignment horizontal="left"/>
    </xf>
    <xf numFmtId="0" fontId="3" fillId="0" borderId="55" xfId="0" applyFont="1" applyBorder="1"/>
    <xf numFmtId="4" fontId="3" fillId="0" borderId="68" xfId="0" applyNumberFormat="1" applyFont="1" applyBorder="1"/>
    <xf numFmtId="4" fontId="4" fillId="0" borderId="59" xfId="1" applyNumberFormat="1" applyFont="1" applyFill="1" applyBorder="1"/>
    <xf numFmtId="4" fontId="3" fillId="4" borderId="22" xfId="0" applyNumberFormat="1" applyFont="1" applyFill="1" applyBorder="1" applyAlignment="1">
      <alignment horizontal="right"/>
    </xf>
    <xf numFmtId="4" fontId="4" fillId="7" borderId="70" xfId="1" applyNumberFormat="1" applyFont="1" applyFill="1" applyBorder="1"/>
    <xf numFmtId="4" fontId="6" fillId="0" borderId="75" xfId="0" applyNumberFormat="1" applyFont="1" applyBorder="1"/>
    <xf numFmtId="0" fontId="4" fillId="6" borderId="7" xfId="0" applyFont="1" applyFill="1" applyBorder="1" applyAlignment="1">
      <alignment horizontal="left"/>
    </xf>
    <xf numFmtId="4" fontId="4" fillId="0" borderId="11" xfId="1" applyNumberFormat="1" applyFont="1" applyFill="1" applyBorder="1"/>
    <xf numFmtId="4" fontId="4" fillId="4" borderId="63" xfId="1" applyNumberFormat="1" applyFont="1" applyFill="1" applyBorder="1"/>
    <xf numFmtId="0" fontId="4" fillId="6" borderId="13" xfId="0" applyFont="1" applyFill="1" applyBorder="1" applyAlignment="1">
      <alignment horizontal="left"/>
    </xf>
    <xf numFmtId="4" fontId="3" fillId="0" borderId="34" xfId="0" applyNumberFormat="1" applyFont="1" applyBorder="1"/>
    <xf numFmtId="0" fontId="3" fillId="0" borderId="11" xfId="0" applyFont="1" applyBorder="1"/>
    <xf numFmtId="4" fontId="4" fillId="6" borderId="34" xfId="0" applyNumberFormat="1" applyFont="1" applyFill="1" applyBorder="1"/>
    <xf numFmtId="4" fontId="4" fillId="6" borderId="18" xfId="0" applyNumberFormat="1" applyFont="1" applyFill="1" applyBorder="1"/>
    <xf numFmtId="4" fontId="3" fillId="4" borderId="18" xfId="1" applyNumberFormat="1" applyFont="1" applyFill="1" applyBorder="1"/>
    <xf numFmtId="4" fontId="3" fillId="0" borderId="13" xfId="0" applyNumberFormat="1" applyFont="1" applyBorder="1" applyAlignment="1">
      <alignment horizontal="right"/>
    </xf>
    <xf numFmtId="0" fontId="3" fillId="0" borderId="70" xfId="0" applyFont="1" applyBorder="1"/>
    <xf numFmtId="0" fontId="4" fillId="7" borderId="62" xfId="0" applyFont="1" applyFill="1" applyBorder="1"/>
    <xf numFmtId="0" fontId="4" fillId="7" borderId="7" xfId="0" applyFont="1" applyFill="1" applyBorder="1"/>
    <xf numFmtId="4" fontId="4" fillId="7" borderId="11" xfId="1" applyNumberFormat="1" applyFont="1" applyFill="1" applyBorder="1"/>
    <xf numFmtId="4" fontId="4" fillId="7" borderId="9" xfId="1" applyNumberFormat="1" applyFont="1" applyFill="1" applyBorder="1"/>
    <xf numFmtId="0" fontId="4" fillId="7" borderId="5" xfId="0" applyFont="1" applyFill="1" applyBorder="1"/>
    <xf numFmtId="4" fontId="4" fillId="7" borderId="85" xfId="1" applyNumberFormat="1" applyFont="1" applyFill="1" applyBorder="1"/>
    <xf numFmtId="0" fontId="3" fillId="0" borderId="78" xfId="0" applyFont="1" applyBorder="1"/>
    <xf numFmtId="4" fontId="3" fillId="0" borderId="63" xfId="0" applyNumberFormat="1" applyFont="1" applyBorder="1" applyAlignment="1">
      <alignment horizontal="right"/>
    </xf>
    <xf numFmtId="0" fontId="4" fillId="7" borderId="15" xfId="0" applyFont="1" applyFill="1" applyBorder="1"/>
    <xf numFmtId="0" fontId="4" fillId="7" borderId="16" xfId="0" applyFont="1" applyFill="1" applyBorder="1"/>
    <xf numFmtId="4" fontId="4" fillId="7" borderId="17" xfId="0" applyNumberFormat="1" applyFont="1" applyFill="1" applyBorder="1"/>
    <xf numFmtId="4" fontId="4" fillId="7" borderId="34" xfId="1" applyNumberFormat="1" applyFont="1" applyFill="1" applyBorder="1"/>
    <xf numFmtId="4" fontId="4" fillId="4" borderId="34" xfId="1" applyNumberFormat="1" applyFont="1" applyFill="1" applyBorder="1"/>
    <xf numFmtId="4" fontId="4" fillId="4" borderId="34" xfId="0" applyNumberFormat="1" applyFont="1" applyFill="1" applyBorder="1"/>
    <xf numFmtId="0" fontId="3" fillId="7" borderId="0" xfId="0" applyFont="1" applyFill="1"/>
    <xf numFmtId="0" fontId="4" fillId="6" borderId="17" xfId="0" applyFont="1" applyFill="1" applyBorder="1" applyAlignment="1">
      <alignment horizontal="left"/>
    </xf>
    <xf numFmtId="4" fontId="4" fillId="0" borderId="34" xfId="0" applyNumberFormat="1" applyFont="1" applyBorder="1"/>
    <xf numFmtId="4" fontId="3" fillId="0" borderId="35" xfId="0" applyNumberFormat="1" applyFont="1" applyBorder="1"/>
    <xf numFmtId="4" fontId="5" fillId="0" borderId="17" xfId="0" applyNumberFormat="1" applyFont="1" applyBorder="1" applyAlignment="1">
      <alignment horizontal="right"/>
    </xf>
    <xf numFmtId="4" fontId="3" fillId="6" borderId="34" xfId="0" applyNumberFormat="1" applyFont="1" applyFill="1" applyBorder="1" applyAlignment="1">
      <alignment horizontal="right"/>
    </xf>
    <xf numFmtId="0" fontId="4" fillId="0" borderId="20" xfId="0" applyFont="1" applyBorder="1"/>
    <xf numFmtId="4" fontId="4" fillId="0" borderId="21" xfId="0" applyNumberFormat="1" applyFont="1" applyBorder="1" applyAlignment="1">
      <alignment horizontal="right"/>
    </xf>
    <xf numFmtId="4" fontId="4" fillId="0" borderId="41" xfId="1" applyNumberFormat="1" applyFont="1" applyFill="1" applyBorder="1"/>
    <xf numFmtId="4" fontId="4" fillId="7" borderId="3" xfId="1" applyNumberFormat="1" applyFont="1" applyFill="1" applyBorder="1"/>
    <xf numFmtId="0" fontId="3" fillId="4" borderId="66" xfId="0" applyFont="1" applyFill="1" applyBorder="1"/>
    <xf numFmtId="4" fontId="3" fillId="4" borderId="0" xfId="1" applyNumberFormat="1" applyFont="1" applyFill="1" applyBorder="1"/>
    <xf numFmtId="4" fontId="3" fillId="4" borderId="55" xfId="1" applyNumberFormat="1" applyFont="1" applyFill="1" applyBorder="1"/>
    <xf numFmtId="0" fontId="4" fillId="3" borderId="54" xfId="0" applyFont="1" applyFill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0" fontId="3" fillId="0" borderId="7" xfId="0" applyFont="1" applyBorder="1"/>
    <xf numFmtId="0" fontId="4" fillId="6" borderId="58" xfId="0" applyFont="1" applyFill="1" applyBorder="1"/>
    <xf numFmtId="4" fontId="4" fillId="6" borderId="59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" fontId="3" fillId="6" borderId="17" xfId="1" applyNumberFormat="1" applyFont="1" applyFill="1" applyBorder="1"/>
    <xf numFmtId="4" fontId="3" fillId="4" borderId="11" xfId="0" applyNumberFormat="1" applyFont="1" applyFill="1" applyBorder="1" applyAlignment="1">
      <alignment horizontal="right"/>
    </xf>
    <xf numFmtId="0" fontId="4" fillId="7" borderId="80" xfId="0" applyFont="1" applyFill="1" applyBorder="1"/>
    <xf numFmtId="0" fontId="4" fillId="7" borderId="86" xfId="0" applyFont="1" applyFill="1" applyBorder="1"/>
    <xf numFmtId="0" fontId="3" fillId="0" borderId="87" xfId="0" applyFont="1" applyBorder="1"/>
    <xf numFmtId="4" fontId="4" fillId="0" borderId="0" xfId="0" applyNumberFormat="1" applyFont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4" fillId="6" borderId="4" xfId="0" applyFont="1" applyFill="1" applyBorder="1"/>
    <xf numFmtId="4" fontId="4" fillId="6" borderId="6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4" borderId="21" xfId="1" applyNumberFormat="1" applyFont="1" applyFill="1" applyBorder="1"/>
    <xf numFmtId="0" fontId="7" fillId="0" borderId="20" xfId="0" applyFont="1" applyBorder="1"/>
    <xf numFmtId="4" fontId="4" fillId="6" borderId="17" xfId="0" applyNumberFormat="1" applyFont="1" applyFill="1" applyBorder="1"/>
    <xf numFmtId="4" fontId="4" fillId="6" borderId="21" xfId="0" applyNumberFormat="1" applyFont="1" applyFill="1" applyBorder="1"/>
    <xf numFmtId="4" fontId="4" fillId="7" borderId="62" xfId="0" applyNumberFormat="1" applyFont="1" applyFill="1" applyBorder="1" applyAlignment="1">
      <alignment horizontal="right"/>
    </xf>
    <xf numFmtId="4" fontId="4" fillId="7" borderId="6" xfId="0" applyNumberFormat="1" applyFont="1" applyFill="1" applyBorder="1" applyAlignment="1">
      <alignment horizontal="right"/>
    </xf>
    <xf numFmtId="0" fontId="4" fillId="0" borderId="88" xfId="0" applyFont="1" applyBorder="1"/>
    <xf numFmtId="0" fontId="4" fillId="0" borderId="58" xfId="0" applyFont="1" applyBorder="1"/>
    <xf numFmtId="4" fontId="4" fillId="0" borderId="11" xfId="0" applyNumberFormat="1" applyFont="1" applyBorder="1" applyAlignment="1">
      <alignment horizontal="right"/>
    </xf>
    <xf numFmtId="0" fontId="4" fillId="4" borderId="89" xfId="0" applyFont="1" applyFill="1" applyBorder="1" applyAlignment="1">
      <alignment horizontal="left"/>
    </xf>
    <xf numFmtId="0" fontId="4" fillId="0" borderId="54" xfId="0" applyFont="1" applyBorder="1"/>
    <xf numFmtId="0" fontId="4" fillId="0" borderId="72" xfId="0" applyFont="1" applyBorder="1"/>
    <xf numFmtId="0" fontId="4" fillId="0" borderId="73" xfId="0" applyFont="1" applyBorder="1"/>
    <xf numFmtId="4" fontId="4" fillId="0" borderId="70" xfId="0" applyNumberFormat="1" applyFont="1" applyBorder="1" applyAlignment="1">
      <alignment horizontal="right"/>
    </xf>
    <xf numFmtId="0" fontId="4" fillId="0" borderId="90" xfId="0" applyFont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" fontId="4" fillId="0" borderId="75" xfId="0" applyNumberFormat="1" applyFont="1" applyBorder="1" applyAlignment="1">
      <alignment horizontal="right"/>
    </xf>
    <xf numFmtId="0" fontId="4" fillId="7" borderId="81" xfId="0" applyFont="1" applyFill="1" applyBorder="1"/>
    <xf numFmtId="0" fontId="4" fillId="0" borderId="71" xfId="0" applyFont="1" applyBorder="1" applyAlignment="1">
      <alignment horizontal="left"/>
    </xf>
    <xf numFmtId="4" fontId="4" fillId="4" borderId="9" xfId="1" applyNumberFormat="1" applyFont="1" applyFill="1" applyBorder="1"/>
    <xf numFmtId="4" fontId="3" fillId="0" borderId="6" xfId="0" applyNumberFormat="1" applyFont="1" applyBorder="1"/>
    <xf numFmtId="4" fontId="4" fillId="4" borderId="0" xfId="0" applyNumberFormat="1" applyFont="1" applyFill="1"/>
    <xf numFmtId="49" fontId="4" fillId="6" borderId="0" xfId="0" applyNumberFormat="1" applyFont="1" applyFill="1" applyAlignment="1">
      <alignment horizontal="left"/>
    </xf>
    <xf numFmtId="4" fontId="3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4" fontId="3" fillId="4" borderId="0" xfId="0" applyNumberFormat="1" applyFont="1" applyFill="1" applyAlignment="1">
      <alignment horizontal="right"/>
    </xf>
    <xf numFmtId="0" fontId="3" fillId="4" borderId="36" xfId="0" applyFont="1" applyFill="1" applyBorder="1"/>
    <xf numFmtId="0" fontId="3" fillId="0" borderId="17" xfId="0" applyFont="1" applyBorder="1"/>
    <xf numFmtId="0" fontId="3" fillId="0" borderId="35" xfId="0" applyFont="1" applyBorder="1"/>
    <xf numFmtId="4" fontId="3" fillId="0" borderId="0" xfId="0" applyNumberFormat="1" applyFont="1" applyBorder="1" applyAlignment="1">
      <alignment horizontal="right"/>
    </xf>
    <xf numFmtId="4" fontId="4" fillId="0" borderId="63" xfId="0" applyNumberFormat="1" applyFont="1" applyBorder="1"/>
    <xf numFmtId="4" fontId="3" fillId="0" borderId="16" xfId="0" applyNumberFormat="1" applyFont="1" applyBorder="1"/>
    <xf numFmtId="4" fontId="4" fillId="0" borderId="32" xfId="1" applyNumberFormat="1" applyFont="1" applyFill="1" applyBorder="1"/>
    <xf numFmtId="4" fontId="4" fillId="0" borderId="32" xfId="0" applyNumberFormat="1" applyFont="1" applyBorder="1"/>
    <xf numFmtId="4" fontId="4" fillId="0" borderId="91" xfId="1" applyNumberFormat="1" applyFont="1" applyFill="1" applyBorder="1"/>
    <xf numFmtId="4" fontId="3" fillId="0" borderId="74" xfId="1" applyNumberFormat="1" applyFont="1" applyFill="1" applyBorder="1"/>
    <xf numFmtId="0" fontId="4" fillId="7" borderId="7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" fontId="3" fillId="0" borderId="0" xfId="0" applyNumberFormat="1" applyFont="1" applyBorder="1"/>
    <xf numFmtId="4" fontId="4" fillId="0" borderId="28" xfId="0" applyNumberFormat="1" applyFont="1" applyBorder="1"/>
    <xf numFmtId="4" fontId="3" fillId="6" borderId="10" xfId="0" applyNumberFormat="1" applyFont="1" applyFill="1" applyBorder="1"/>
    <xf numFmtId="4" fontId="4" fillId="6" borderId="68" xfId="0" applyNumberFormat="1" applyFont="1" applyFill="1" applyBorder="1"/>
    <xf numFmtId="0" fontId="3" fillId="4" borderId="55" xfId="0" applyFont="1" applyFill="1" applyBorder="1"/>
    <xf numFmtId="0" fontId="3" fillId="4" borderId="0" xfId="0" applyFont="1" applyFill="1" applyBorder="1"/>
    <xf numFmtId="0" fontId="3" fillId="0" borderId="6" xfId="0" applyFont="1" applyBorder="1"/>
    <xf numFmtId="0" fontId="4" fillId="7" borderId="4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4" borderId="92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4" borderId="79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66" xfId="1" applyNumberFormat="1" applyFont="1" applyFill="1" applyBorder="1"/>
    <xf numFmtId="0" fontId="3" fillId="4" borderId="10" xfId="0" applyFont="1" applyFill="1" applyBorder="1"/>
    <xf numFmtId="0" fontId="3" fillId="4" borderId="65" xfId="0" applyFont="1" applyFill="1" applyBorder="1"/>
    <xf numFmtId="4" fontId="4" fillId="4" borderId="18" xfId="0" applyNumberFormat="1" applyFont="1" applyFill="1" applyBorder="1"/>
    <xf numFmtId="4" fontId="4" fillId="4" borderId="0" xfId="2" applyNumberFormat="1" applyFont="1" applyFill="1" applyBorder="1" applyAlignment="1">
      <alignment horizontal="right"/>
    </xf>
    <xf numFmtId="4" fontId="4" fillId="4" borderId="17" xfId="0" applyNumberFormat="1" applyFont="1" applyFill="1" applyBorder="1" applyAlignment="1"/>
    <xf numFmtId="0" fontId="4" fillId="0" borderId="0" xfId="0" applyFont="1" applyBorder="1"/>
    <xf numFmtId="49" fontId="4" fillId="6" borderId="0" xfId="0" applyNumberFormat="1" applyFont="1" applyFill="1" applyBorder="1" applyAlignment="1">
      <alignment horizontal="left"/>
    </xf>
    <xf numFmtId="0" fontId="4" fillId="6" borderId="0" xfId="0" applyFont="1" applyFill="1" applyBorder="1"/>
    <xf numFmtId="4" fontId="4" fillId="6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4" fontId="8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4" fontId="10" fillId="4" borderId="0" xfId="0" applyNumberFormat="1" applyFont="1" applyFill="1"/>
    <xf numFmtId="4" fontId="4" fillId="4" borderId="0" xfId="1" applyNumberFormat="1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7" borderId="7" xfId="0" applyNumberFormat="1" applyFont="1" applyFill="1" applyBorder="1"/>
    <xf numFmtId="0" fontId="4" fillId="7" borderId="6" xfId="0" applyFont="1" applyFill="1" applyBorder="1" applyAlignment="1">
      <alignment horizontal="left"/>
    </xf>
    <xf numFmtId="0" fontId="4" fillId="4" borderId="6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7" borderId="6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4" fillId="4" borderId="0" xfId="0" applyNumberFormat="1" applyFont="1" applyFill="1" applyAlignment="1">
      <alignment horizontal="center" vertical="top" wrapText="1"/>
    </xf>
    <xf numFmtId="4" fontId="4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E218-DAF3-430E-B996-A6D35FF8374A}">
  <dimension ref="A1:O297"/>
  <sheetViews>
    <sheetView tabSelected="1" view="pageBreakPreview" topLeftCell="A251" zoomScaleNormal="100" zoomScaleSheetLayoutView="100" workbookViewId="0">
      <selection activeCell="A257" sqref="A257:C257"/>
    </sheetView>
  </sheetViews>
  <sheetFormatPr defaultColWidth="8.81640625" defaultRowHeight="15" x14ac:dyDescent="0.3"/>
  <cols>
    <col min="1" max="1" width="4.1796875" style="2" customWidth="1"/>
    <col min="2" max="2" width="11.26953125" style="2" bestFit="1" customWidth="1"/>
    <col min="3" max="3" width="15.453125" style="2" customWidth="1"/>
    <col min="4" max="7" width="8.81640625" style="2"/>
    <col min="8" max="8" width="19.81640625" style="2" customWidth="1"/>
    <col min="9" max="9" width="20.7265625" style="14" customWidth="1"/>
    <col min="10" max="10" width="23.7265625" style="14" customWidth="1"/>
    <col min="11" max="16384" width="8.81640625" style="2"/>
  </cols>
  <sheetData>
    <row r="1" spans="2:13" x14ac:dyDescent="0.3">
      <c r="J1" s="1"/>
    </row>
    <row r="2" spans="2:13" x14ac:dyDescent="0.3">
      <c r="B2" s="361" t="s">
        <v>0</v>
      </c>
      <c r="C2" s="361"/>
      <c r="D2" s="361"/>
      <c r="E2" s="361"/>
      <c r="F2" s="361"/>
      <c r="G2" s="361"/>
      <c r="H2" s="361"/>
      <c r="I2" s="361"/>
      <c r="J2" s="361"/>
    </row>
    <row r="3" spans="2:13" x14ac:dyDescent="0.3">
      <c r="E3" s="3"/>
      <c r="F3" s="3"/>
      <c r="G3" s="3"/>
      <c r="H3" s="1"/>
      <c r="I3" s="1"/>
      <c r="J3" s="1"/>
    </row>
    <row r="4" spans="2:13" x14ac:dyDescent="0.3">
      <c r="B4" s="361" t="s">
        <v>197</v>
      </c>
      <c r="C4" s="361"/>
      <c r="D4" s="361"/>
      <c r="E4" s="361"/>
      <c r="F4" s="361"/>
      <c r="G4" s="361"/>
      <c r="H4" s="361"/>
      <c r="I4" s="361"/>
      <c r="J4" s="361"/>
    </row>
    <row r="5" spans="2:13" ht="18.649999999999999" customHeight="1" thickBot="1" x14ac:dyDescent="0.35">
      <c r="B5" s="4"/>
      <c r="E5" s="3"/>
      <c r="F5" s="3"/>
      <c r="G5" s="3"/>
      <c r="H5" s="3"/>
      <c r="I5" s="1"/>
      <c r="J5" s="1"/>
      <c r="M5" s="5"/>
    </row>
    <row r="6" spans="2:13" ht="36.65" customHeight="1" thickBot="1" x14ac:dyDescent="0.35">
      <c r="B6" s="6" t="s">
        <v>1</v>
      </c>
      <c r="C6" s="7"/>
      <c r="D6" s="7"/>
      <c r="E6" s="7" t="s">
        <v>2</v>
      </c>
      <c r="F6" s="7"/>
      <c r="G6" s="7"/>
      <c r="H6" s="8"/>
      <c r="I6" s="9" t="s">
        <v>3</v>
      </c>
      <c r="J6" s="10" t="s">
        <v>4</v>
      </c>
    </row>
    <row r="7" spans="2:13" x14ac:dyDescent="0.3">
      <c r="B7" s="11"/>
      <c r="I7" s="12"/>
      <c r="J7" s="13"/>
    </row>
    <row r="8" spans="2:13" x14ac:dyDescent="0.3">
      <c r="B8" s="15">
        <v>3</v>
      </c>
      <c r="C8" s="3" t="s">
        <v>5</v>
      </c>
      <c r="I8" s="13"/>
      <c r="J8" s="13"/>
    </row>
    <row r="9" spans="2:13" x14ac:dyDescent="0.3">
      <c r="B9" s="15"/>
      <c r="C9" s="3"/>
      <c r="I9" s="13"/>
      <c r="J9" s="13"/>
    </row>
    <row r="10" spans="2:13" x14ac:dyDescent="0.3">
      <c r="B10" s="15">
        <v>32</v>
      </c>
      <c r="C10" s="3" t="s">
        <v>6</v>
      </c>
      <c r="D10" s="3"/>
      <c r="E10" s="3"/>
      <c r="F10" s="3"/>
      <c r="G10" s="3"/>
      <c r="H10" s="3"/>
      <c r="I10" s="16"/>
      <c r="J10" s="17"/>
    </row>
    <row r="11" spans="2:13" x14ac:dyDescent="0.3">
      <c r="B11" s="18">
        <v>321</v>
      </c>
      <c r="C11" s="19" t="s">
        <v>7</v>
      </c>
      <c r="D11" s="19"/>
      <c r="E11" s="19"/>
      <c r="F11" s="19"/>
      <c r="G11" s="19"/>
      <c r="H11" s="20"/>
      <c r="I11" s="155">
        <v>9946154.8900000006</v>
      </c>
      <c r="J11" s="340">
        <v>9690000</v>
      </c>
    </row>
    <row r="12" spans="2:13" ht="15.5" thickBot="1" x14ac:dyDescent="0.35">
      <c r="B12" s="23">
        <v>322</v>
      </c>
      <c r="C12" s="24" t="s">
        <v>8</v>
      </c>
      <c r="D12" s="24"/>
      <c r="E12" s="24"/>
      <c r="F12" s="24"/>
      <c r="G12" s="24"/>
      <c r="H12" s="24"/>
      <c r="I12" s="25">
        <v>647375</v>
      </c>
      <c r="J12" s="25">
        <v>250000</v>
      </c>
    </row>
    <row r="13" spans="2:13" ht="16" thickTop="1" thickBot="1" x14ac:dyDescent="0.35">
      <c r="B13" s="27">
        <v>32</v>
      </c>
      <c r="C13" s="28" t="s">
        <v>9</v>
      </c>
      <c r="D13" s="28"/>
      <c r="E13" s="28"/>
      <c r="F13" s="28"/>
      <c r="G13" s="28"/>
      <c r="H13" s="29"/>
      <c r="I13" s="30">
        <f>SUM(I11:I12)</f>
        <v>10593529.890000001</v>
      </c>
      <c r="J13" s="31">
        <f>SUM(J11:J12)</f>
        <v>9940000</v>
      </c>
    </row>
    <row r="14" spans="2:13" ht="15.5" thickTop="1" x14ac:dyDescent="0.3">
      <c r="B14" s="32"/>
      <c r="C14" s="3"/>
      <c r="D14" s="3"/>
      <c r="E14" s="3"/>
      <c r="F14" s="3"/>
      <c r="G14" s="3"/>
      <c r="H14" s="33"/>
      <c r="I14" s="34"/>
      <c r="J14" s="35"/>
    </row>
    <row r="15" spans="2:13" x14ac:dyDescent="0.3">
      <c r="B15" s="32">
        <v>34</v>
      </c>
      <c r="C15" s="3" t="s">
        <v>10</v>
      </c>
      <c r="D15" s="3"/>
      <c r="E15" s="3"/>
      <c r="F15" s="3"/>
      <c r="G15" s="3"/>
      <c r="H15" s="36"/>
      <c r="I15" s="37"/>
      <c r="J15" s="38"/>
    </row>
    <row r="16" spans="2:13" x14ac:dyDescent="0.3">
      <c r="B16" s="39">
        <v>341</v>
      </c>
      <c r="C16" s="40" t="s">
        <v>11</v>
      </c>
      <c r="D16" s="40"/>
      <c r="E16" s="40"/>
      <c r="F16" s="40"/>
      <c r="G16" s="40"/>
      <c r="H16" s="41"/>
      <c r="I16" s="42"/>
      <c r="J16" s="42"/>
    </row>
    <row r="17" spans="2:10" x14ac:dyDescent="0.3">
      <c r="B17" s="45">
        <v>341311</v>
      </c>
      <c r="C17" s="19" t="s">
        <v>12</v>
      </c>
      <c r="D17" s="19"/>
      <c r="E17" s="19"/>
      <c r="G17" s="19"/>
      <c r="H17" s="46"/>
      <c r="I17" s="47">
        <v>1174.33</v>
      </c>
      <c r="J17" s="47">
        <v>3000</v>
      </c>
    </row>
    <row r="18" spans="2:10" x14ac:dyDescent="0.3">
      <c r="B18" s="45">
        <v>34141</v>
      </c>
      <c r="C18" s="19" t="s">
        <v>13</v>
      </c>
      <c r="D18" s="40"/>
      <c r="E18" s="40"/>
      <c r="F18" s="40"/>
      <c r="G18" s="40"/>
      <c r="H18" s="41"/>
      <c r="I18" s="49"/>
      <c r="J18" s="49"/>
    </row>
    <row r="19" spans="2:10" ht="15.5" thickBot="1" x14ac:dyDescent="0.35">
      <c r="B19" s="52">
        <v>34</v>
      </c>
      <c r="C19" s="53" t="s">
        <v>14</v>
      </c>
      <c r="D19" s="54"/>
      <c r="E19" s="54"/>
      <c r="F19" s="54"/>
      <c r="G19" s="54"/>
      <c r="H19" s="55"/>
      <c r="I19" s="56">
        <f>SUM(I16:I17)</f>
        <v>1174.33</v>
      </c>
      <c r="J19" s="57">
        <v>3000</v>
      </c>
    </row>
    <row r="20" spans="2:10" ht="15.5" thickTop="1" x14ac:dyDescent="0.3">
      <c r="B20" s="58"/>
      <c r="C20" s="59"/>
      <c r="D20" s="3"/>
      <c r="E20" s="3"/>
      <c r="F20" s="3"/>
      <c r="G20" s="3"/>
      <c r="H20" s="60"/>
      <c r="I20" s="61"/>
      <c r="J20" s="62"/>
    </row>
    <row r="21" spans="2:10" x14ac:dyDescent="0.3">
      <c r="B21" s="63">
        <v>36</v>
      </c>
      <c r="C21" s="40" t="s">
        <v>15</v>
      </c>
      <c r="D21" s="40"/>
      <c r="E21" s="40"/>
      <c r="F21" s="40"/>
      <c r="G21" s="40"/>
      <c r="H21" s="41"/>
      <c r="I21" s="49"/>
      <c r="J21" s="49"/>
    </row>
    <row r="22" spans="2:10" x14ac:dyDescent="0.3">
      <c r="B22" s="58"/>
      <c r="C22" s="3"/>
      <c r="D22" s="3"/>
      <c r="E22" s="3"/>
      <c r="F22" s="3"/>
      <c r="G22" s="3"/>
      <c r="H22" s="60"/>
      <c r="I22" s="49"/>
      <c r="J22" s="49"/>
    </row>
    <row r="23" spans="2:10" x14ac:dyDescent="0.3">
      <c r="B23" s="63">
        <v>361</v>
      </c>
      <c r="C23" s="40" t="s">
        <v>16</v>
      </c>
      <c r="D23" s="40"/>
      <c r="E23" s="40"/>
      <c r="F23" s="40"/>
      <c r="G23" s="40"/>
      <c r="H23" s="41"/>
      <c r="I23" s="64"/>
      <c r="J23" s="64"/>
    </row>
    <row r="24" spans="2:10" x14ac:dyDescent="0.3">
      <c r="B24" s="67">
        <v>361</v>
      </c>
      <c r="C24" s="68" t="s">
        <v>17</v>
      </c>
      <c r="D24" s="68"/>
      <c r="E24" s="68"/>
      <c r="F24" s="68"/>
      <c r="G24" s="69"/>
      <c r="H24" s="69"/>
      <c r="I24" s="21">
        <v>93099.5</v>
      </c>
      <c r="J24" s="47">
        <v>30000</v>
      </c>
    </row>
    <row r="25" spans="2:10" x14ac:dyDescent="0.3">
      <c r="B25" s="58"/>
      <c r="C25" s="3"/>
      <c r="D25" s="3"/>
      <c r="E25" s="3"/>
      <c r="F25" s="3"/>
      <c r="G25" s="3"/>
      <c r="H25" s="3"/>
      <c r="I25" s="70"/>
      <c r="J25" s="49"/>
    </row>
    <row r="26" spans="2:10" x14ac:dyDescent="0.3">
      <c r="B26" s="71">
        <v>363</v>
      </c>
      <c r="C26" s="40" t="s">
        <v>18</v>
      </c>
      <c r="D26" s="40"/>
      <c r="E26" s="40"/>
      <c r="F26" s="40"/>
      <c r="G26" s="40"/>
      <c r="H26" s="72"/>
      <c r="I26" s="73"/>
      <c r="J26" s="64"/>
    </row>
    <row r="27" spans="2:10" x14ac:dyDescent="0.3">
      <c r="B27" s="18">
        <v>36311</v>
      </c>
      <c r="C27" s="75" t="s">
        <v>19</v>
      </c>
      <c r="D27" s="19"/>
      <c r="E27" s="19"/>
      <c r="F27" s="19"/>
      <c r="G27" s="19"/>
      <c r="H27" s="20"/>
      <c r="I27" s="76"/>
      <c r="J27" s="42"/>
    </row>
    <row r="28" spans="2:10" x14ac:dyDescent="0.3">
      <c r="B28" s="18">
        <v>36321</v>
      </c>
      <c r="C28" s="75" t="s">
        <v>20</v>
      </c>
      <c r="D28" s="19"/>
      <c r="E28" s="19"/>
      <c r="F28" s="19"/>
      <c r="G28" s="19"/>
      <c r="H28" s="20"/>
      <c r="I28" s="76"/>
      <c r="J28" s="42"/>
    </row>
    <row r="29" spans="2:10" x14ac:dyDescent="0.3">
      <c r="B29" s="18">
        <v>363311</v>
      </c>
      <c r="C29" s="75" t="s">
        <v>21</v>
      </c>
      <c r="D29" s="19"/>
      <c r="E29" s="19"/>
      <c r="F29" s="19"/>
      <c r="G29" s="19"/>
      <c r="H29" s="20"/>
      <c r="I29" s="76">
        <v>42368.04</v>
      </c>
      <c r="J29" s="42">
        <v>20000</v>
      </c>
    </row>
    <row r="30" spans="2:10" x14ac:dyDescent="0.3">
      <c r="B30" s="18"/>
      <c r="C30" s="19" t="s">
        <v>22</v>
      </c>
      <c r="D30" s="19"/>
      <c r="E30" s="19"/>
      <c r="F30" s="19"/>
      <c r="H30" s="77"/>
      <c r="I30" s="76"/>
      <c r="J30" s="42"/>
    </row>
    <row r="31" spans="2:10" x14ac:dyDescent="0.3">
      <c r="B31" s="71">
        <v>364</v>
      </c>
      <c r="C31" s="40" t="s">
        <v>23</v>
      </c>
      <c r="D31" s="40"/>
      <c r="E31" s="40"/>
      <c r="F31" s="19"/>
      <c r="G31" s="19"/>
      <c r="H31" s="20"/>
      <c r="I31" s="76"/>
      <c r="J31" s="42"/>
    </row>
    <row r="32" spans="2:10" x14ac:dyDescent="0.3">
      <c r="B32" s="18">
        <v>3641</v>
      </c>
      <c r="C32" s="19" t="s">
        <v>24</v>
      </c>
      <c r="D32" s="19"/>
      <c r="E32" s="19"/>
      <c r="F32" s="19"/>
      <c r="G32" s="19"/>
      <c r="H32" s="68"/>
      <c r="I32" s="76">
        <v>0</v>
      </c>
      <c r="J32" s="42">
        <v>0</v>
      </c>
    </row>
    <row r="33" spans="2:11" x14ac:dyDescent="0.3">
      <c r="B33" s="18"/>
      <c r="C33" s="19"/>
      <c r="D33" s="19"/>
      <c r="E33" s="19"/>
      <c r="F33" s="19"/>
      <c r="H33" s="19"/>
      <c r="I33" s="42"/>
      <c r="J33" s="42"/>
    </row>
    <row r="34" spans="2:11" ht="15.5" thickBot="1" x14ac:dyDescent="0.35">
      <c r="B34" s="78">
        <v>36</v>
      </c>
      <c r="C34" s="79" t="s">
        <v>25</v>
      </c>
      <c r="D34" s="80"/>
      <c r="E34" s="80"/>
      <c r="F34" s="80"/>
      <c r="G34" s="80"/>
      <c r="H34" s="81"/>
      <c r="I34" s="57">
        <f>SUM(I24+I29+I30+I32+I33)</f>
        <v>135467.54</v>
      </c>
      <c r="J34" s="57">
        <f>SUM(J24+J29+J30+J32+J33)</f>
        <v>50000</v>
      </c>
    </row>
    <row r="35" spans="2:11" ht="16" thickTop="1" thickBot="1" x14ac:dyDescent="0.35">
      <c r="B35" s="82">
        <v>3</v>
      </c>
      <c r="C35" s="83" t="s">
        <v>26</v>
      </c>
      <c r="D35" s="83"/>
      <c r="E35" s="84"/>
      <c r="F35" s="28"/>
      <c r="G35" s="28"/>
      <c r="H35" s="29"/>
      <c r="I35" s="85">
        <f>I13+I19+I34</f>
        <v>10730171.76</v>
      </c>
      <c r="J35" s="85">
        <f>J13+J19+J34</f>
        <v>9993000</v>
      </c>
    </row>
    <row r="36" spans="2:11" ht="15.5" thickTop="1" x14ac:dyDescent="0.3">
      <c r="B36" s="86"/>
      <c r="C36" s="3"/>
      <c r="D36" s="3"/>
      <c r="E36" s="3"/>
      <c r="F36" s="3"/>
      <c r="G36" s="3"/>
      <c r="H36" s="3"/>
      <c r="I36" s="87"/>
      <c r="J36" s="310"/>
    </row>
    <row r="37" spans="2:11" x14ac:dyDescent="0.3">
      <c r="B37" s="88">
        <v>4</v>
      </c>
      <c r="C37" s="89" t="s">
        <v>27</v>
      </c>
      <c r="D37" s="90"/>
      <c r="E37" s="90"/>
      <c r="F37" s="90"/>
      <c r="G37" s="90"/>
      <c r="H37" s="90"/>
      <c r="I37" s="91"/>
      <c r="J37" s="311"/>
    </row>
    <row r="38" spans="2:11" ht="15.5" thickBot="1" x14ac:dyDescent="0.35">
      <c r="B38" s="93">
        <v>41</v>
      </c>
      <c r="C38" s="94" t="s">
        <v>28</v>
      </c>
      <c r="D38" s="94"/>
      <c r="E38" s="94"/>
      <c r="F38" s="94"/>
      <c r="G38" s="94"/>
      <c r="H38" s="94"/>
      <c r="I38" s="95"/>
      <c r="J38" s="312"/>
    </row>
    <row r="39" spans="2:11" x14ac:dyDescent="0.3">
      <c r="B39" s="97">
        <v>411</v>
      </c>
      <c r="C39" s="98" t="s">
        <v>29</v>
      </c>
      <c r="D39" s="99"/>
      <c r="E39" s="99"/>
      <c r="F39" s="99"/>
      <c r="G39" s="99"/>
      <c r="H39" s="100"/>
      <c r="I39" s="101">
        <f>I40+I41</f>
        <v>1593414.68</v>
      </c>
      <c r="J39" s="102">
        <f>J40+J41</f>
        <v>1680000</v>
      </c>
      <c r="K39" s="5"/>
    </row>
    <row r="40" spans="2:11" x14ac:dyDescent="0.3">
      <c r="B40" s="103">
        <v>41111</v>
      </c>
      <c r="C40" s="104" t="s">
        <v>30</v>
      </c>
      <c r="D40" s="68"/>
      <c r="E40" s="19"/>
      <c r="F40" s="68"/>
      <c r="G40" s="68"/>
      <c r="H40" s="68"/>
      <c r="I40" s="105">
        <v>1593414.68</v>
      </c>
      <c r="J40" s="106">
        <v>1680000</v>
      </c>
    </row>
    <row r="41" spans="2:11" x14ac:dyDescent="0.3">
      <c r="B41" s="67">
        <v>41131</v>
      </c>
      <c r="C41" s="104" t="s">
        <v>31</v>
      </c>
      <c r="D41" s="68"/>
      <c r="E41" s="19"/>
      <c r="F41" s="68"/>
      <c r="G41" s="68"/>
      <c r="H41" s="68"/>
      <c r="I41" s="105"/>
      <c r="J41" s="105"/>
    </row>
    <row r="42" spans="2:11" x14ac:dyDescent="0.3">
      <c r="B42" s="58"/>
      <c r="C42" s="3"/>
      <c r="I42" s="107"/>
      <c r="J42" s="107"/>
    </row>
    <row r="43" spans="2:11" x14ac:dyDescent="0.3">
      <c r="B43" s="108">
        <v>412</v>
      </c>
      <c r="C43" s="109" t="s">
        <v>32</v>
      </c>
      <c r="D43" s="109"/>
      <c r="E43" s="109"/>
      <c r="F43" s="109"/>
      <c r="G43" s="109"/>
      <c r="H43" s="109"/>
      <c r="I43" s="110">
        <f>SUM(I44:I46)</f>
        <v>60600</v>
      </c>
      <c r="J43" s="110">
        <f>SUM(J44:J46)</f>
        <v>90000</v>
      </c>
    </row>
    <row r="44" spans="2:11" x14ac:dyDescent="0.3">
      <c r="B44" s="111">
        <v>41214</v>
      </c>
      <c r="C44" s="75" t="s">
        <v>33</v>
      </c>
      <c r="D44" s="19"/>
      <c r="E44" s="19"/>
      <c r="F44" s="19"/>
      <c r="G44" s="19"/>
      <c r="H44" s="19"/>
      <c r="I44" s="106"/>
      <c r="J44" s="106"/>
    </row>
    <row r="45" spans="2:11" x14ac:dyDescent="0.3">
      <c r="B45" s="111">
        <v>41215</v>
      </c>
      <c r="C45" s="75" t="s">
        <v>34</v>
      </c>
      <c r="D45" s="19"/>
      <c r="E45" s="19"/>
      <c r="F45" s="19"/>
      <c r="G45" s="19"/>
      <c r="H45" s="19"/>
      <c r="I45" s="106"/>
      <c r="J45" s="106">
        <v>10000</v>
      </c>
    </row>
    <row r="46" spans="2:11" x14ac:dyDescent="0.3">
      <c r="B46" s="111">
        <v>41219</v>
      </c>
      <c r="C46" s="75" t="s">
        <v>35</v>
      </c>
      <c r="D46" s="19"/>
      <c r="E46" s="19"/>
      <c r="F46" s="19"/>
      <c r="G46" s="19"/>
      <c r="H46" s="19"/>
      <c r="I46" s="106">
        <v>60600</v>
      </c>
      <c r="J46" s="106">
        <v>80000</v>
      </c>
    </row>
    <row r="47" spans="2:11" x14ac:dyDescent="0.3">
      <c r="B47" s="112"/>
      <c r="C47" s="69"/>
      <c r="D47" s="69"/>
      <c r="E47" s="69"/>
      <c r="F47" s="69"/>
      <c r="G47" s="69"/>
      <c r="H47" s="69"/>
      <c r="I47" s="113"/>
      <c r="J47" s="113"/>
    </row>
    <row r="48" spans="2:11" x14ac:dyDescent="0.3">
      <c r="B48" s="108">
        <v>413</v>
      </c>
      <c r="C48" s="109" t="s">
        <v>36</v>
      </c>
      <c r="D48" s="109"/>
      <c r="E48" s="109"/>
      <c r="F48" s="109"/>
      <c r="G48" s="109"/>
      <c r="H48" s="109"/>
      <c r="I48" s="110">
        <f>SUM(I49:I52)</f>
        <v>251648.71</v>
      </c>
      <c r="J48" s="110">
        <f>SUM(J49:J52)</f>
        <v>245000</v>
      </c>
    </row>
    <row r="49" spans="2:10" x14ac:dyDescent="0.3">
      <c r="B49" s="67">
        <v>41311</v>
      </c>
      <c r="C49" s="104" t="s">
        <v>37</v>
      </c>
      <c r="D49" s="68"/>
      <c r="E49" s="68"/>
      <c r="F49" s="68"/>
      <c r="G49" s="68"/>
      <c r="H49" s="68"/>
      <c r="I49" s="105">
        <v>251648.71</v>
      </c>
      <c r="J49" s="105">
        <v>245000</v>
      </c>
    </row>
    <row r="50" spans="2:10" x14ac:dyDescent="0.3">
      <c r="B50" s="67"/>
      <c r="C50" s="104"/>
      <c r="D50" s="68"/>
      <c r="E50" s="68"/>
      <c r="F50" s="68"/>
      <c r="G50" s="68"/>
      <c r="H50" s="68"/>
      <c r="I50" s="105"/>
      <c r="J50" s="105"/>
    </row>
    <row r="51" spans="2:10" x14ac:dyDescent="0.3">
      <c r="B51" s="67"/>
      <c r="C51" s="104"/>
      <c r="D51" s="68"/>
      <c r="E51" s="68"/>
      <c r="F51" s="68"/>
      <c r="G51" s="68"/>
      <c r="H51" s="68"/>
      <c r="I51" s="105"/>
      <c r="J51" s="105"/>
    </row>
    <row r="52" spans="2:10" ht="15.5" thickBot="1" x14ac:dyDescent="0.35">
      <c r="B52" s="114"/>
      <c r="C52" s="115"/>
      <c r="D52" s="24"/>
      <c r="E52" s="24"/>
      <c r="F52" s="24"/>
      <c r="G52" s="24"/>
      <c r="H52" s="24"/>
      <c r="I52" s="116"/>
      <c r="J52" s="116"/>
    </row>
    <row r="53" spans="2:10" ht="15.5" thickBot="1" x14ac:dyDescent="0.35">
      <c r="B53" s="118">
        <v>41</v>
      </c>
      <c r="C53" s="119" t="s">
        <v>38</v>
      </c>
      <c r="D53" s="120"/>
      <c r="E53" s="120"/>
      <c r="F53" s="120"/>
      <c r="G53" s="120"/>
      <c r="H53" s="120"/>
      <c r="I53" s="121">
        <f>I39+I43+I48</f>
        <v>1905663.39</v>
      </c>
      <c r="J53" s="122">
        <f>J39+J43+J48</f>
        <v>2015000</v>
      </c>
    </row>
    <row r="54" spans="2:10" ht="15.5" thickBot="1" x14ac:dyDescent="0.35">
      <c r="B54" s="123"/>
      <c r="C54" s="124"/>
      <c r="D54" s="124"/>
      <c r="E54" s="124"/>
      <c r="F54" s="124"/>
      <c r="G54" s="124"/>
      <c r="H54" s="124"/>
      <c r="I54" s="125"/>
      <c r="J54" s="125"/>
    </row>
    <row r="55" spans="2:10" x14ac:dyDescent="0.3">
      <c r="B55" s="126">
        <v>42</v>
      </c>
      <c r="C55" s="127" t="s">
        <v>39</v>
      </c>
      <c r="D55" s="127"/>
      <c r="E55" s="127"/>
      <c r="F55" s="127"/>
      <c r="G55" s="127"/>
      <c r="H55" s="128"/>
      <c r="I55" s="129"/>
      <c r="J55" s="130"/>
    </row>
    <row r="56" spans="2:10" x14ac:dyDescent="0.3">
      <c r="B56" s="97">
        <v>421</v>
      </c>
      <c r="C56" s="131" t="s">
        <v>40</v>
      </c>
      <c r="D56" s="109"/>
      <c r="E56" s="109"/>
      <c r="F56" s="109"/>
      <c r="G56" s="109"/>
      <c r="H56" s="132"/>
      <c r="I56" s="133"/>
      <c r="J56" s="135"/>
    </row>
    <row r="57" spans="2:10" x14ac:dyDescent="0.3">
      <c r="B57" s="103">
        <v>42111</v>
      </c>
      <c r="C57" s="104" t="s">
        <v>41</v>
      </c>
      <c r="D57" s="68"/>
      <c r="E57" s="68"/>
      <c r="F57" s="68"/>
      <c r="G57" s="68"/>
      <c r="H57" s="136"/>
      <c r="I57" s="137">
        <v>17935.79</v>
      </c>
      <c r="J57" s="22">
        <v>20000</v>
      </c>
    </row>
    <row r="58" spans="2:10" x14ac:dyDescent="0.3">
      <c r="B58" s="18">
        <v>42112</v>
      </c>
      <c r="C58" s="75" t="s">
        <v>42</v>
      </c>
      <c r="D58" s="19"/>
      <c r="E58" s="19"/>
      <c r="F58" s="19"/>
      <c r="G58" s="19"/>
      <c r="H58" s="46"/>
      <c r="I58" s="106">
        <v>5485.83</v>
      </c>
      <c r="J58" s="43">
        <v>5000</v>
      </c>
    </row>
    <row r="59" spans="2:10" x14ac:dyDescent="0.3">
      <c r="B59" s="18">
        <v>42113</v>
      </c>
      <c r="C59" s="75" t="s">
        <v>43</v>
      </c>
      <c r="D59" s="19"/>
      <c r="E59" s="19"/>
      <c r="F59" s="19"/>
      <c r="G59" s="19"/>
      <c r="H59" s="46"/>
      <c r="I59" s="21">
        <v>6947.78</v>
      </c>
      <c r="J59" s="22">
        <v>10000</v>
      </c>
    </row>
    <row r="60" spans="2:10" x14ac:dyDescent="0.3">
      <c r="B60" s="18">
        <v>42114</v>
      </c>
      <c r="C60" s="75" t="s">
        <v>44</v>
      </c>
      <c r="D60" s="19"/>
      <c r="E60" s="19"/>
      <c r="F60" s="19"/>
      <c r="G60" s="19"/>
      <c r="H60" s="46"/>
      <c r="I60" s="76">
        <v>4560.29</v>
      </c>
      <c r="J60" s="43">
        <v>5000</v>
      </c>
    </row>
    <row r="61" spans="2:10" x14ac:dyDescent="0.3">
      <c r="B61" s="18">
        <v>42115</v>
      </c>
      <c r="C61" s="75" t="s">
        <v>45</v>
      </c>
      <c r="D61" s="19"/>
      <c r="E61" s="19"/>
      <c r="F61" s="19"/>
      <c r="G61" s="19"/>
      <c r="H61" s="46"/>
      <c r="I61" s="21">
        <v>14139.26</v>
      </c>
      <c r="J61" s="22">
        <v>15000</v>
      </c>
    </row>
    <row r="62" spans="2:10" x14ac:dyDescent="0.3">
      <c r="B62" s="18">
        <v>42116</v>
      </c>
      <c r="C62" s="75" t="s">
        <v>46</v>
      </c>
      <c r="D62" s="19"/>
      <c r="E62" s="19"/>
      <c r="F62" s="19"/>
      <c r="G62" s="19"/>
      <c r="H62" s="20"/>
      <c r="I62" s="76">
        <v>5587.91</v>
      </c>
      <c r="J62" s="43">
        <v>5000</v>
      </c>
    </row>
    <row r="63" spans="2:10" x14ac:dyDescent="0.3">
      <c r="B63" s="18">
        <v>42119</v>
      </c>
      <c r="C63" s="75" t="s">
        <v>47</v>
      </c>
      <c r="D63" s="19"/>
      <c r="E63" s="19"/>
      <c r="F63" s="19"/>
      <c r="G63" s="19"/>
      <c r="H63" s="138"/>
      <c r="I63" s="76">
        <v>9255</v>
      </c>
      <c r="J63" s="43">
        <v>10000</v>
      </c>
    </row>
    <row r="64" spans="2:10" x14ac:dyDescent="0.3">
      <c r="B64" s="18">
        <v>42121</v>
      </c>
      <c r="C64" s="75" t="s">
        <v>48</v>
      </c>
      <c r="D64" s="19"/>
      <c r="E64" s="19"/>
      <c r="F64" s="19"/>
      <c r="G64" s="68"/>
      <c r="H64" s="20"/>
      <c r="I64" s="21">
        <v>57550</v>
      </c>
      <c r="J64" s="22">
        <v>65000</v>
      </c>
    </row>
    <row r="65" spans="2:14" x14ac:dyDescent="0.3">
      <c r="B65" s="103">
        <v>42131</v>
      </c>
      <c r="C65" s="104" t="s">
        <v>49</v>
      </c>
      <c r="D65" s="68"/>
      <c r="E65" s="68"/>
      <c r="F65" s="68"/>
      <c r="G65" s="68"/>
      <c r="H65" s="68"/>
      <c r="I65" s="21">
        <v>5000.33</v>
      </c>
      <c r="J65" s="22">
        <v>5000</v>
      </c>
    </row>
    <row r="66" spans="2:14" ht="15.5" thickBot="1" x14ac:dyDescent="0.35">
      <c r="B66" s="23">
        <v>42132</v>
      </c>
      <c r="C66" s="115" t="s">
        <v>50</v>
      </c>
      <c r="D66" s="24"/>
      <c r="E66" s="24"/>
      <c r="F66" s="24"/>
      <c r="G66" s="24"/>
      <c r="H66" s="24"/>
      <c r="I66" s="25">
        <v>15810</v>
      </c>
      <c r="J66" s="26">
        <v>15000</v>
      </c>
    </row>
    <row r="67" spans="2:14" ht="15.5" thickBot="1" x14ac:dyDescent="0.35">
      <c r="B67" s="118"/>
      <c r="C67" s="120" t="s">
        <v>51</v>
      </c>
      <c r="D67" s="120"/>
      <c r="E67" s="120"/>
      <c r="F67" s="120"/>
      <c r="G67" s="120"/>
      <c r="H67" s="120"/>
      <c r="I67" s="122">
        <f>SUM(I57:I66)</f>
        <v>142272.19</v>
      </c>
      <c r="J67" s="122">
        <f>SUM(J57:J66)</f>
        <v>155000</v>
      </c>
    </row>
    <row r="68" spans="2:14" s="142" customFormat="1" ht="15.5" thickBot="1" x14ac:dyDescent="0.35">
      <c r="B68" s="139"/>
      <c r="C68" s="140"/>
      <c r="D68" s="140"/>
      <c r="E68" s="140"/>
      <c r="F68" s="140"/>
      <c r="G68" s="140"/>
      <c r="H68" s="140"/>
      <c r="I68" s="141"/>
      <c r="J68" s="141"/>
      <c r="N68" s="313"/>
    </row>
    <row r="69" spans="2:14" s="142" customFormat="1" ht="15.5" thickBot="1" x14ac:dyDescent="0.35">
      <c r="B69" s="143"/>
      <c r="C69" s="144"/>
      <c r="D69" s="144"/>
      <c r="E69" s="144"/>
      <c r="F69" s="144"/>
      <c r="G69" s="144"/>
      <c r="H69" s="144"/>
      <c r="I69" s="145"/>
      <c r="J69" s="145"/>
    </row>
    <row r="70" spans="2:14" ht="35.5" customHeight="1" thickBot="1" x14ac:dyDescent="0.35">
      <c r="B70" s="146" t="s">
        <v>1</v>
      </c>
      <c r="C70" s="147"/>
      <c r="D70" s="147"/>
      <c r="E70" s="147" t="s">
        <v>2</v>
      </c>
      <c r="F70" s="147"/>
      <c r="G70" s="147"/>
      <c r="H70" s="148"/>
      <c r="I70" s="149" t="s">
        <v>52</v>
      </c>
      <c r="J70" s="10" t="s">
        <v>4</v>
      </c>
    </row>
    <row r="71" spans="2:14" x14ac:dyDescent="0.3">
      <c r="B71" s="108">
        <v>422</v>
      </c>
      <c r="C71" s="109" t="s">
        <v>53</v>
      </c>
      <c r="D71" s="109"/>
      <c r="E71" s="109"/>
      <c r="F71" s="109"/>
      <c r="G71" s="109"/>
      <c r="H71" s="109"/>
      <c r="I71" s="134"/>
      <c r="J71" s="150"/>
    </row>
    <row r="72" spans="2:14" x14ac:dyDescent="0.3">
      <c r="B72" s="151">
        <v>42211</v>
      </c>
      <c r="C72" s="152" t="s">
        <v>54</v>
      </c>
      <c r="D72" s="68"/>
      <c r="E72" s="68"/>
      <c r="F72" s="153"/>
      <c r="G72" s="154"/>
      <c r="H72" s="154"/>
      <c r="I72" s="64">
        <f>SUM(I73:I91)</f>
        <v>712725.6</v>
      </c>
      <c r="J72" s="155">
        <f>SUM(J73:J91)</f>
        <v>709000</v>
      </c>
    </row>
    <row r="73" spans="2:14" x14ac:dyDescent="0.3">
      <c r="B73" s="18">
        <v>4221101</v>
      </c>
      <c r="C73" s="75" t="s">
        <v>55</v>
      </c>
      <c r="D73" s="19"/>
      <c r="F73" s="19"/>
      <c r="G73" s="19"/>
      <c r="H73" s="19"/>
      <c r="I73" s="21"/>
      <c r="J73" s="21">
        <v>12000</v>
      </c>
    </row>
    <row r="74" spans="2:14" x14ac:dyDescent="0.3">
      <c r="B74" s="18">
        <v>4221102</v>
      </c>
      <c r="C74" s="75" t="s">
        <v>56</v>
      </c>
      <c r="D74" s="19"/>
      <c r="E74" s="19"/>
      <c r="F74" s="19"/>
      <c r="G74" s="19"/>
      <c r="H74" s="19"/>
      <c r="I74" s="76">
        <v>4033.86</v>
      </c>
      <c r="J74" s="76">
        <v>5000</v>
      </c>
    </row>
    <row r="75" spans="2:14" x14ac:dyDescent="0.3">
      <c r="B75" s="18">
        <v>4221103</v>
      </c>
      <c r="C75" s="75" t="s">
        <v>57</v>
      </c>
      <c r="D75" s="19"/>
      <c r="E75" s="19"/>
      <c r="F75" s="19"/>
      <c r="G75" s="19"/>
      <c r="H75" s="19"/>
      <c r="I75" s="76">
        <v>8558.19</v>
      </c>
      <c r="J75" s="76">
        <v>8000</v>
      </c>
    </row>
    <row r="76" spans="2:14" x14ac:dyDescent="0.3">
      <c r="B76" s="18">
        <v>4221104</v>
      </c>
      <c r="C76" s="75" t="s">
        <v>58</v>
      </c>
      <c r="D76" s="19"/>
      <c r="E76" s="19"/>
      <c r="F76" s="19"/>
      <c r="G76" s="19"/>
      <c r="H76" s="19"/>
      <c r="I76" s="76">
        <v>1541.7</v>
      </c>
      <c r="J76" s="76">
        <v>5000</v>
      </c>
    </row>
    <row r="77" spans="2:14" x14ac:dyDescent="0.3">
      <c r="B77" s="18">
        <v>4221105</v>
      </c>
      <c r="C77" s="75" t="s">
        <v>59</v>
      </c>
      <c r="D77" s="19"/>
      <c r="E77" s="19"/>
      <c r="F77" s="19"/>
      <c r="G77" s="19"/>
      <c r="H77" s="19"/>
      <c r="I77" s="76">
        <v>10000</v>
      </c>
      <c r="J77" s="76">
        <v>12000</v>
      </c>
    </row>
    <row r="78" spans="2:14" x14ac:dyDescent="0.3">
      <c r="B78" s="18">
        <v>4221106</v>
      </c>
      <c r="C78" s="75" t="s">
        <v>60</v>
      </c>
      <c r="D78" s="19"/>
      <c r="E78" s="19"/>
      <c r="F78" s="19"/>
      <c r="G78" s="19"/>
      <c r="H78" s="19"/>
      <c r="I78" s="76"/>
      <c r="J78" s="76">
        <v>3000</v>
      </c>
    </row>
    <row r="79" spans="2:14" x14ac:dyDescent="0.3">
      <c r="B79" s="18">
        <v>4221107</v>
      </c>
      <c r="C79" s="75" t="s">
        <v>61</v>
      </c>
      <c r="D79" s="19"/>
      <c r="E79" s="19"/>
      <c r="F79" s="19"/>
      <c r="G79" s="19"/>
      <c r="H79" s="19"/>
      <c r="I79" s="76">
        <v>9817.2099999999991</v>
      </c>
      <c r="J79" s="76">
        <v>8000</v>
      </c>
    </row>
    <row r="80" spans="2:14" x14ac:dyDescent="0.3">
      <c r="B80" s="18">
        <v>4221108</v>
      </c>
      <c r="C80" s="75" t="s">
        <v>62</v>
      </c>
      <c r="D80" s="19"/>
      <c r="E80" s="19"/>
      <c r="F80" s="19"/>
      <c r="G80" s="19"/>
      <c r="H80" s="19"/>
      <c r="I80" s="76">
        <v>149699.73000000001</v>
      </c>
      <c r="J80" s="76">
        <v>150000</v>
      </c>
    </row>
    <row r="81" spans="2:10" x14ac:dyDescent="0.3">
      <c r="B81" s="18">
        <v>4221109</v>
      </c>
      <c r="C81" s="75" t="s">
        <v>63</v>
      </c>
      <c r="D81" s="19"/>
      <c r="E81" s="19"/>
      <c r="F81" s="19"/>
      <c r="G81" s="19"/>
      <c r="H81" s="19"/>
      <c r="I81" s="21">
        <v>347780.37</v>
      </c>
      <c r="J81" s="21">
        <v>350000</v>
      </c>
    </row>
    <row r="82" spans="2:10" x14ac:dyDescent="0.3">
      <c r="B82" s="18">
        <v>4221110</v>
      </c>
      <c r="C82" s="75" t="s">
        <v>64</v>
      </c>
      <c r="D82" s="19"/>
      <c r="E82" s="19"/>
      <c r="F82" s="19"/>
      <c r="G82" s="19"/>
      <c r="H82" s="19"/>
      <c r="I82" s="76">
        <v>38572.949999999997</v>
      </c>
      <c r="J82" s="76">
        <v>40000</v>
      </c>
    </row>
    <row r="83" spans="2:10" x14ac:dyDescent="0.3">
      <c r="B83" s="18">
        <v>4221111</v>
      </c>
      <c r="C83" s="75" t="s">
        <v>65</v>
      </c>
      <c r="D83" s="19"/>
      <c r="E83" s="19"/>
      <c r="F83" s="19"/>
      <c r="G83" s="19"/>
      <c r="H83" s="19"/>
      <c r="I83" s="221">
        <v>23725.98</v>
      </c>
      <c r="J83" s="76">
        <v>25000</v>
      </c>
    </row>
    <row r="84" spans="2:10" x14ac:dyDescent="0.3">
      <c r="B84" s="18">
        <v>4221112</v>
      </c>
      <c r="C84" s="75" t="s">
        <v>66</v>
      </c>
      <c r="D84" s="19"/>
      <c r="E84" s="19"/>
      <c r="F84" s="19"/>
      <c r="G84" s="19"/>
      <c r="H84" s="19"/>
      <c r="I84" s="21">
        <v>88128.71</v>
      </c>
      <c r="J84" s="21">
        <v>60000</v>
      </c>
    </row>
    <row r="85" spans="2:10" x14ac:dyDescent="0.3">
      <c r="B85" s="18">
        <v>4221113</v>
      </c>
      <c r="C85" s="75" t="s">
        <v>67</v>
      </c>
      <c r="D85" s="19"/>
      <c r="E85" s="19"/>
      <c r="F85" s="19"/>
      <c r="G85" s="19"/>
      <c r="H85" s="19"/>
      <c r="I85" s="21">
        <v>4203</v>
      </c>
      <c r="J85" s="21">
        <v>5000</v>
      </c>
    </row>
    <row r="86" spans="2:10" x14ac:dyDescent="0.3">
      <c r="B86" s="18">
        <v>4221114</v>
      </c>
      <c r="C86" s="75" t="s">
        <v>68</v>
      </c>
      <c r="D86" s="19"/>
      <c r="E86" s="19"/>
      <c r="F86" s="19"/>
      <c r="G86" s="19"/>
      <c r="H86" s="19"/>
      <c r="I86" s="21">
        <v>2276.69</v>
      </c>
      <c r="J86" s="21">
        <v>3000</v>
      </c>
    </row>
    <row r="87" spans="2:10" x14ac:dyDescent="0.3">
      <c r="B87" s="18">
        <v>4221115</v>
      </c>
      <c r="C87" s="75" t="s">
        <v>69</v>
      </c>
      <c r="D87" s="19"/>
      <c r="E87" s="19"/>
      <c r="F87" s="19"/>
      <c r="G87" s="19"/>
      <c r="H87" s="19"/>
      <c r="I87" s="21">
        <v>1269.93</v>
      </c>
      <c r="J87" s="21">
        <v>3000</v>
      </c>
    </row>
    <row r="88" spans="2:10" x14ac:dyDescent="0.3">
      <c r="B88" s="18">
        <v>4221116</v>
      </c>
      <c r="C88" s="75" t="s">
        <v>70</v>
      </c>
      <c r="D88" s="19"/>
      <c r="E88" s="19"/>
      <c r="F88" s="19"/>
      <c r="G88" s="19"/>
      <c r="H88" s="19"/>
      <c r="I88" s="21">
        <v>5803.94</v>
      </c>
      <c r="J88" s="21">
        <v>5000</v>
      </c>
    </row>
    <row r="89" spans="2:10" x14ac:dyDescent="0.3">
      <c r="B89" s="18">
        <v>4221119</v>
      </c>
      <c r="C89" s="68" t="s">
        <v>71</v>
      </c>
      <c r="D89" s="68"/>
      <c r="E89" s="68"/>
      <c r="F89" s="68"/>
      <c r="G89" s="68"/>
      <c r="H89" s="68"/>
      <c r="I89" s="21">
        <v>896.31</v>
      </c>
      <c r="J89" s="21">
        <v>5000</v>
      </c>
    </row>
    <row r="90" spans="2:10" x14ac:dyDescent="0.3">
      <c r="B90" s="18">
        <v>4221120</v>
      </c>
      <c r="C90" s="68" t="s">
        <v>72</v>
      </c>
      <c r="D90" s="68"/>
      <c r="E90" s="68"/>
      <c r="F90" s="68"/>
      <c r="G90" s="68"/>
      <c r="H90" s="68"/>
      <c r="I90" s="21">
        <v>16417.03</v>
      </c>
      <c r="J90" s="21">
        <v>10000</v>
      </c>
    </row>
    <row r="91" spans="2:10" x14ac:dyDescent="0.3">
      <c r="B91" s="18"/>
      <c r="C91" s="68"/>
      <c r="D91" s="68"/>
      <c r="E91" s="68"/>
      <c r="F91" s="68"/>
      <c r="G91" s="68"/>
      <c r="H91" s="68"/>
      <c r="I91" s="21"/>
      <c r="J91" s="21"/>
    </row>
    <row r="92" spans="2:10" x14ac:dyDescent="0.3">
      <c r="B92" s="71">
        <v>42212</v>
      </c>
      <c r="C92" s="157" t="s">
        <v>73</v>
      </c>
      <c r="D92" s="19"/>
      <c r="E92" s="19"/>
      <c r="F92" s="19"/>
      <c r="G92" s="19"/>
      <c r="H92" s="19"/>
      <c r="I92" s="155">
        <f>SUM(I93:I95)</f>
        <v>437380.35</v>
      </c>
      <c r="J92" s="155">
        <f>SUM(J93:J95)</f>
        <v>400000</v>
      </c>
    </row>
    <row r="93" spans="2:10" x14ac:dyDescent="0.3">
      <c r="B93" s="18">
        <v>4221201</v>
      </c>
      <c r="C93" s="75" t="s">
        <v>74</v>
      </c>
      <c r="D93" s="19"/>
      <c r="E93" s="19"/>
      <c r="F93" s="19"/>
      <c r="G93" s="19"/>
      <c r="H93" s="19"/>
      <c r="I93" s="21">
        <v>387527.19</v>
      </c>
      <c r="J93" s="137">
        <v>340000</v>
      </c>
    </row>
    <row r="94" spans="2:10" x14ac:dyDescent="0.3">
      <c r="B94" s="18">
        <v>4221202</v>
      </c>
      <c r="C94" s="75" t="s">
        <v>75</v>
      </c>
      <c r="D94" s="19"/>
      <c r="E94" s="19"/>
      <c r="F94" s="19"/>
      <c r="G94" s="19"/>
      <c r="H94" s="19"/>
      <c r="I94" s="21">
        <v>49853.16</v>
      </c>
      <c r="J94" s="21">
        <v>60000</v>
      </c>
    </row>
    <row r="95" spans="2:10" x14ac:dyDescent="0.3">
      <c r="B95" s="67"/>
      <c r="C95" s="68"/>
      <c r="D95" s="69"/>
      <c r="E95" s="69"/>
      <c r="F95" s="69"/>
      <c r="G95" s="69"/>
      <c r="H95" s="40"/>
      <c r="I95" s="156"/>
      <c r="J95" s="184"/>
    </row>
    <row r="96" spans="2:10" ht="15.5" thickBot="1" x14ac:dyDescent="0.35">
      <c r="B96" s="160"/>
      <c r="C96" s="161" t="s">
        <v>76</v>
      </c>
      <c r="D96" s="161"/>
      <c r="E96" s="161"/>
      <c r="F96" s="161"/>
      <c r="G96" s="161"/>
      <c r="H96" s="162"/>
      <c r="I96" s="210">
        <f>I72+I92</f>
        <v>1150105.95</v>
      </c>
      <c r="J96" s="164">
        <f>J72+J92</f>
        <v>1109000</v>
      </c>
    </row>
    <row r="97" spans="2:11" s="142" customFormat="1" ht="15.5" thickBot="1" x14ac:dyDescent="0.35">
      <c r="B97" s="165"/>
      <c r="C97" s="144"/>
      <c r="D97" s="144"/>
      <c r="E97" s="144"/>
      <c r="F97" s="144"/>
      <c r="G97" s="144"/>
      <c r="H97" s="166"/>
      <c r="I97" s="167"/>
      <c r="J97" s="168"/>
    </row>
    <row r="98" spans="2:11" x14ac:dyDescent="0.3">
      <c r="B98" s="97">
        <v>424</v>
      </c>
      <c r="C98" s="127" t="s">
        <v>77</v>
      </c>
      <c r="D98" s="127"/>
      <c r="E98" s="127"/>
      <c r="F98" s="127"/>
      <c r="G98" s="127"/>
      <c r="H98" s="169"/>
      <c r="I98" s="129"/>
      <c r="J98" s="170"/>
    </row>
    <row r="99" spans="2:11" ht="15" customHeight="1" x14ac:dyDescent="0.3">
      <c r="B99" s="151">
        <v>4241</v>
      </c>
      <c r="C99" s="152" t="s">
        <v>78</v>
      </c>
      <c r="D99" s="68"/>
      <c r="E99" s="68"/>
      <c r="F99" s="68"/>
      <c r="G99" s="68"/>
      <c r="H99" s="46"/>
      <c r="I99" s="65">
        <f>SUM(I100:I103)</f>
        <v>152368.93</v>
      </c>
      <c r="J99" s="65">
        <f>SUM(J100:J103)</f>
        <v>150000</v>
      </c>
    </row>
    <row r="100" spans="2:11" x14ac:dyDescent="0.3">
      <c r="B100" s="18">
        <v>424111</v>
      </c>
      <c r="C100" s="75" t="s">
        <v>79</v>
      </c>
      <c r="D100" s="19"/>
      <c r="E100" s="19"/>
      <c r="F100" s="19"/>
      <c r="G100" s="19"/>
      <c r="H100" s="46"/>
      <c r="I100" s="22">
        <v>118504.98</v>
      </c>
      <c r="J100" s="22">
        <v>110000</v>
      </c>
    </row>
    <row r="101" spans="2:11" x14ac:dyDescent="0.3">
      <c r="B101" s="18">
        <v>42412</v>
      </c>
      <c r="C101" s="75" t="s">
        <v>80</v>
      </c>
      <c r="D101" s="19"/>
      <c r="E101" s="19"/>
      <c r="F101" s="19"/>
      <c r="G101" s="19"/>
      <c r="H101" s="46"/>
      <c r="I101" s="43">
        <v>9715.7000000000007</v>
      </c>
      <c r="J101" s="43">
        <v>10000</v>
      </c>
    </row>
    <row r="102" spans="2:11" x14ac:dyDescent="0.3">
      <c r="B102" s="18">
        <v>42414</v>
      </c>
      <c r="C102" s="75" t="s">
        <v>81</v>
      </c>
      <c r="D102" s="19"/>
      <c r="E102" s="19"/>
      <c r="F102" s="19"/>
      <c r="G102" s="19"/>
      <c r="H102" s="46"/>
      <c r="I102" s="43">
        <v>11100.62</v>
      </c>
      <c r="J102" s="43">
        <v>15000</v>
      </c>
    </row>
    <row r="103" spans="2:11" x14ac:dyDescent="0.3">
      <c r="B103" s="18">
        <v>42419</v>
      </c>
      <c r="C103" s="75" t="s">
        <v>82</v>
      </c>
      <c r="D103" s="19"/>
      <c r="E103" s="19"/>
      <c r="F103" s="19"/>
      <c r="G103" s="19"/>
      <c r="H103" s="46"/>
      <c r="I103" s="43">
        <v>13047.63</v>
      </c>
      <c r="J103" s="43">
        <v>15000</v>
      </c>
    </row>
    <row r="104" spans="2:11" x14ac:dyDescent="0.3">
      <c r="B104" s="58"/>
      <c r="C104" s="3"/>
      <c r="D104" s="3"/>
      <c r="E104" s="3"/>
      <c r="F104" s="3"/>
      <c r="G104" s="3"/>
      <c r="H104" s="60"/>
      <c r="I104" s="43"/>
      <c r="J104" s="43"/>
    </row>
    <row r="105" spans="2:11" x14ac:dyDescent="0.3">
      <c r="B105" s="71">
        <v>4243</v>
      </c>
      <c r="C105" s="157" t="s">
        <v>83</v>
      </c>
      <c r="D105" s="19"/>
      <c r="E105" s="19"/>
      <c r="F105" s="19"/>
      <c r="G105" s="19"/>
      <c r="H105" s="46"/>
      <c r="I105" s="65">
        <f>SUM(I106:I110)</f>
        <v>164397.44</v>
      </c>
      <c r="J105" s="65">
        <f>SUM(J106:J110)</f>
        <v>180000</v>
      </c>
    </row>
    <row r="106" spans="2:11" x14ac:dyDescent="0.3">
      <c r="B106" s="18">
        <v>42431</v>
      </c>
      <c r="C106" s="75" t="s">
        <v>84</v>
      </c>
      <c r="D106" s="19"/>
      <c r="E106" s="19"/>
      <c r="F106" s="19"/>
      <c r="G106" s="19"/>
      <c r="H106" s="46"/>
      <c r="I106" s="43">
        <v>72320.899999999994</v>
      </c>
      <c r="J106" s="43">
        <v>70000</v>
      </c>
    </row>
    <row r="107" spans="2:11" x14ac:dyDescent="0.3">
      <c r="B107" s="18">
        <v>42432</v>
      </c>
      <c r="C107" s="75" t="s">
        <v>85</v>
      </c>
      <c r="D107" s="19"/>
      <c r="E107" s="19"/>
      <c r="F107" s="19"/>
      <c r="G107" s="19"/>
      <c r="H107" s="46"/>
      <c r="I107" s="22">
        <v>77669.179999999993</v>
      </c>
      <c r="J107" s="22">
        <v>80000</v>
      </c>
    </row>
    <row r="108" spans="2:11" x14ac:dyDescent="0.3">
      <c r="B108" s="71">
        <v>42441</v>
      </c>
      <c r="C108" s="157" t="s">
        <v>86</v>
      </c>
      <c r="D108" s="40"/>
      <c r="E108" s="40"/>
      <c r="F108" s="40"/>
      <c r="G108" s="40"/>
      <c r="H108" s="41"/>
      <c r="I108" s="50"/>
      <c r="J108" s="50"/>
    </row>
    <row r="109" spans="2:11" x14ac:dyDescent="0.3">
      <c r="B109" s="18">
        <v>424411</v>
      </c>
      <c r="C109" s="75" t="s">
        <v>86</v>
      </c>
      <c r="D109" s="19"/>
      <c r="E109" s="19"/>
      <c r="F109" s="19"/>
      <c r="G109" s="19"/>
      <c r="H109" s="46"/>
      <c r="I109" s="43">
        <v>7862.47</v>
      </c>
      <c r="J109" s="43">
        <v>15000</v>
      </c>
    </row>
    <row r="110" spans="2:11" x14ac:dyDescent="0.3">
      <c r="B110" s="18">
        <v>424413</v>
      </c>
      <c r="C110" s="75" t="s">
        <v>87</v>
      </c>
      <c r="D110" s="19"/>
      <c r="E110" s="19"/>
      <c r="F110" s="19"/>
      <c r="G110" s="19"/>
      <c r="H110" s="46"/>
      <c r="I110" s="43">
        <v>6544.89</v>
      </c>
      <c r="J110" s="43">
        <v>15000</v>
      </c>
    </row>
    <row r="111" spans="2:11" ht="15.5" thickBot="1" x14ac:dyDescent="0.35">
      <c r="B111" s="171"/>
      <c r="C111" s="172" t="s">
        <v>88</v>
      </c>
      <c r="D111" s="172"/>
      <c r="E111" s="172"/>
      <c r="F111" s="172"/>
      <c r="G111" s="172"/>
      <c r="H111" s="172"/>
      <c r="I111" s="173">
        <f>I99+I105</f>
        <v>316766.37</v>
      </c>
      <c r="J111" s="174">
        <f>J99+J105</f>
        <v>330000</v>
      </c>
    </row>
    <row r="112" spans="2:11" ht="16" thickTop="1" thickBot="1" x14ac:dyDescent="0.35">
      <c r="B112" s="58"/>
      <c r="C112" s="3"/>
      <c r="D112" s="3"/>
      <c r="E112" s="3"/>
      <c r="F112" s="3"/>
      <c r="G112" s="3"/>
      <c r="H112" s="3"/>
      <c r="I112" s="92"/>
      <c r="J112" s="305"/>
      <c r="K112" s="5"/>
    </row>
    <row r="113" spans="2:10" x14ac:dyDescent="0.3">
      <c r="B113" s="175">
        <v>425</v>
      </c>
      <c r="C113" s="176" t="s">
        <v>89</v>
      </c>
      <c r="D113" s="177"/>
      <c r="E113" s="178"/>
      <c r="F113" s="178"/>
      <c r="G113" s="178"/>
      <c r="H113" s="179"/>
      <c r="I113" s="301"/>
      <c r="J113" s="180"/>
    </row>
    <row r="114" spans="2:10" x14ac:dyDescent="0.3">
      <c r="B114" s="151">
        <v>4251</v>
      </c>
      <c r="C114" s="152" t="s">
        <v>90</v>
      </c>
      <c r="D114" s="68"/>
      <c r="E114" s="68"/>
      <c r="F114" s="68"/>
      <c r="G114" s="68"/>
      <c r="H114" s="181"/>
      <c r="I114" s="74">
        <f>SUM(I115:I119)</f>
        <v>239204.02999999997</v>
      </c>
      <c r="J114" s="64">
        <f>SUM(J115:J119)</f>
        <v>270000</v>
      </c>
    </row>
    <row r="115" spans="2:10" ht="14.25" customHeight="1" x14ac:dyDescent="0.3">
      <c r="B115" s="18">
        <v>425112</v>
      </c>
      <c r="C115" s="75" t="s">
        <v>91</v>
      </c>
      <c r="D115" s="19"/>
      <c r="E115" s="19"/>
      <c r="G115" s="19"/>
      <c r="H115" s="20"/>
      <c r="I115" s="22">
        <v>54931.99</v>
      </c>
      <c r="J115" s="47">
        <v>55000</v>
      </c>
    </row>
    <row r="116" spans="2:10" ht="15" customHeight="1" x14ac:dyDescent="0.3">
      <c r="B116" s="23">
        <v>425111</v>
      </c>
      <c r="C116" s="75" t="s">
        <v>92</v>
      </c>
      <c r="D116" s="19"/>
      <c r="E116" s="19"/>
      <c r="F116" s="19"/>
      <c r="G116" s="19"/>
      <c r="H116" s="20"/>
      <c r="I116" s="43">
        <v>53548.04</v>
      </c>
      <c r="J116" s="42">
        <v>55000</v>
      </c>
    </row>
    <row r="117" spans="2:10" x14ac:dyDescent="0.3">
      <c r="B117" s="103">
        <v>425131</v>
      </c>
      <c r="C117" s="75" t="s">
        <v>93</v>
      </c>
      <c r="D117" s="19"/>
      <c r="E117" s="19"/>
      <c r="F117" s="19"/>
      <c r="G117" s="19"/>
      <c r="H117" s="20"/>
      <c r="I117" s="22">
        <v>108294.2</v>
      </c>
      <c r="J117" s="47">
        <v>130000</v>
      </c>
    </row>
    <row r="118" spans="2:10" x14ac:dyDescent="0.3">
      <c r="B118" s="18">
        <v>425141</v>
      </c>
      <c r="C118" s="75" t="s">
        <v>94</v>
      </c>
      <c r="D118" s="19"/>
      <c r="E118" s="19"/>
      <c r="F118" s="19"/>
      <c r="G118" s="19"/>
      <c r="H118" s="20"/>
      <c r="I118" s="43">
        <v>13980.3</v>
      </c>
      <c r="J118" s="42">
        <v>15000</v>
      </c>
    </row>
    <row r="119" spans="2:10" x14ac:dyDescent="0.3">
      <c r="B119" s="18">
        <v>425142</v>
      </c>
      <c r="C119" s="75" t="s">
        <v>95</v>
      </c>
      <c r="D119" s="19"/>
      <c r="E119" s="19"/>
      <c r="F119" s="19"/>
      <c r="G119" s="19"/>
      <c r="H119" s="20"/>
      <c r="I119" s="22">
        <v>8449.5</v>
      </c>
      <c r="J119" s="47">
        <v>15000</v>
      </c>
    </row>
    <row r="120" spans="2:10" x14ac:dyDescent="0.3">
      <c r="B120" s="182"/>
      <c r="H120" s="138"/>
      <c r="I120" s="302"/>
      <c r="J120" s="216"/>
    </row>
    <row r="121" spans="2:10" ht="15" customHeight="1" x14ac:dyDescent="0.3">
      <c r="B121" s="71">
        <v>4252</v>
      </c>
      <c r="C121" s="157" t="s">
        <v>96</v>
      </c>
      <c r="D121" s="40"/>
      <c r="E121" s="40"/>
      <c r="F121" s="40"/>
      <c r="G121" s="40"/>
      <c r="H121" s="72"/>
      <c r="I121" s="74">
        <f>SUM(I122:I125)</f>
        <v>198152.75</v>
      </c>
      <c r="J121" s="64">
        <f>SUM(J122:J125)</f>
        <v>256000</v>
      </c>
    </row>
    <row r="122" spans="2:10" x14ac:dyDescent="0.3">
      <c r="B122" s="18">
        <v>425221</v>
      </c>
      <c r="C122" s="75" t="s">
        <v>97</v>
      </c>
      <c r="D122" s="19"/>
      <c r="E122" s="19"/>
      <c r="F122" s="19"/>
      <c r="G122" s="19"/>
      <c r="H122" s="20"/>
      <c r="I122" s="22">
        <v>128544.4</v>
      </c>
      <c r="J122" s="47">
        <v>130000</v>
      </c>
    </row>
    <row r="123" spans="2:10" x14ac:dyDescent="0.3">
      <c r="B123" s="18">
        <v>425222</v>
      </c>
      <c r="C123" s="75" t="s">
        <v>98</v>
      </c>
      <c r="D123" s="19"/>
      <c r="E123" s="19"/>
      <c r="F123" s="19"/>
      <c r="G123" s="19"/>
      <c r="H123" s="20"/>
      <c r="I123" s="47">
        <v>30628.38</v>
      </c>
      <c r="J123" s="47">
        <v>25000</v>
      </c>
    </row>
    <row r="124" spans="2:10" x14ac:dyDescent="0.3">
      <c r="B124" s="18">
        <v>425223</v>
      </c>
      <c r="C124" s="75" t="s">
        <v>99</v>
      </c>
      <c r="D124" s="19"/>
      <c r="E124" s="19"/>
      <c r="F124" s="19"/>
      <c r="G124" s="19"/>
      <c r="I124" s="47">
        <v>312.5</v>
      </c>
      <c r="J124" s="47">
        <v>1000</v>
      </c>
    </row>
    <row r="125" spans="2:10" x14ac:dyDescent="0.3">
      <c r="B125" s="18">
        <v>42529</v>
      </c>
      <c r="C125" s="75" t="s">
        <v>100</v>
      </c>
      <c r="D125" s="19"/>
      <c r="E125" s="19"/>
      <c r="F125" s="19"/>
      <c r="G125" s="19"/>
      <c r="H125" s="20"/>
      <c r="I125" s="47">
        <v>38667.47</v>
      </c>
      <c r="J125" s="47">
        <v>100000</v>
      </c>
    </row>
    <row r="126" spans="2:10" x14ac:dyDescent="0.3">
      <c r="B126" s="58"/>
      <c r="C126" s="3"/>
      <c r="D126" s="3"/>
      <c r="E126" s="3"/>
      <c r="F126" s="3"/>
      <c r="G126" s="3"/>
      <c r="H126" s="3"/>
      <c r="I126" s="51"/>
      <c r="J126" s="49"/>
    </row>
    <row r="127" spans="2:10" x14ac:dyDescent="0.3">
      <c r="B127" s="71">
        <v>4253</v>
      </c>
      <c r="C127" s="157" t="s">
        <v>101</v>
      </c>
      <c r="D127" s="19"/>
      <c r="E127" s="19"/>
      <c r="F127" s="19"/>
      <c r="G127" s="19"/>
      <c r="H127" s="19"/>
      <c r="I127" s="303">
        <f>SUM(I128:I132)</f>
        <v>138812.22</v>
      </c>
      <c r="J127" s="64">
        <f>SUM(J128:J132)</f>
        <v>155000</v>
      </c>
    </row>
    <row r="128" spans="2:10" x14ac:dyDescent="0.3">
      <c r="B128" s="18">
        <v>42531</v>
      </c>
      <c r="C128" s="75" t="s">
        <v>102</v>
      </c>
      <c r="D128" s="19"/>
      <c r="E128" s="19"/>
      <c r="F128" s="19"/>
      <c r="G128" s="19"/>
      <c r="H128" s="19"/>
      <c r="I128" s="183"/>
      <c r="J128" s="216"/>
    </row>
    <row r="129" spans="2:11" x14ac:dyDescent="0.3">
      <c r="B129" s="18">
        <v>42532</v>
      </c>
      <c r="C129" s="75" t="s">
        <v>103</v>
      </c>
      <c r="D129" s="19"/>
      <c r="E129" s="19"/>
      <c r="F129" s="19"/>
      <c r="G129" s="19"/>
      <c r="H129" s="19"/>
      <c r="I129" s="183">
        <v>14425</v>
      </c>
      <c r="J129" s="216">
        <v>5000</v>
      </c>
    </row>
    <row r="130" spans="2:11" x14ac:dyDescent="0.3">
      <c r="B130" s="18">
        <v>42533</v>
      </c>
      <c r="C130" s="75" t="s">
        <v>104</v>
      </c>
      <c r="D130" s="19"/>
      <c r="E130" s="19"/>
      <c r="F130" s="19"/>
      <c r="G130" s="19"/>
      <c r="H130" s="19"/>
      <c r="I130" s="183"/>
      <c r="J130" s="216"/>
    </row>
    <row r="131" spans="2:11" x14ac:dyDescent="0.3">
      <c r="B131" s="18">
        <v>42534</v>
      </c>
      <c r="C131" s="75" t="s">
        <v>105</v>
      </c>
      <c r="D131" s="19"/>
      <c r="E131" s="19"/>
      <c r="F131" s="19"/>
      <c r="G131" s="19"/>
      <c r="H131" s="19"/>
      <c r="I131" s="183">
        <v>33000</v>
      </c>
      <c r="J131" s="216">
        <v>30000</v>
      </c>
    </row>
    <row r="132" spans="2:11" x14ac:dyDescent="0.3">
      <c r="B132" s="18">
        <v>42539</v>
      </c>
      <c r="C132" s="75" t="s">
        <v>106</v>
      </c>
      <c r="D132" s="19"/>
      <c r="E132" s="19"/>
      <c r="F132" s="19"/>
      <c r="G132" s="19"/>
      <c r="H132" s="19"/>
      <c r="I132" s="183">
        <v>91387.22</v>
      </c>
      <c r="J132" s="216">
        <v>120000</v>
      </c>
    </row>
    <row r="133" spans="2:11" x14ac:dyDescent="0.3">
      <c r="B133" s="112"/>
      <c r="C133" s="69"/>
      <c r="D133" s="69"/>
      <c r="E133" s="69"/>
      <c r="F133" s="69"/>
      <c r="G133" s="69"/>
      <c r="H133" s="69"/>
      <c r="I133" s="304"/>
      <c r="J133" s="239"/>
    </row>
    <row r="134" spans="2:11" x14ac:dyDescent="0.3">
      <c r="B134" s="71">
        <v>4254</v>
      </c>
      <c r="C134" s="157" t="s">
        <v>107</v>
      </c>
      <c r="D134" s="19"/>
      <c r="E134" s="19"/>
      <c r="F134" s="19"/>
      <c r="G134" s="19"/>
      <c r="H134" s="19"/>
      <c r="I134" s="66">
        <f>SUM(I135:I141)</f>
        <v>241196.22999999998</v>
      </c>
      <c r="J134" s="64">
        <f>SUM(J135:J141)</f>
        <v>240000</v>
      </c>
    </row>
    <row r="135" spans="2:11" x14ac:dyDescent="0.3">
      <c r="B135" s="18">
        <v>42542</v>
      </c>
      <c r="C135" s="75" t="s">
        <v>108</v>
      </c>
      <c r="D135" s="19"/>
      <c r="E135" s="19"/>
      <c r="F135" s="19"/>
      <c r="G135" s="19"/>
      <c r="H135" s="19"/>
      <c r="I135" s="44">
        <v>14112.74</v>
      </c>
      <c r="J135" s="42">
        <v>15000</v>
      </c>
    </row>
    <row r="136" spans="2:11" x14ac:dyDescent="0.3">
      <c r="B136" s="18">
        <v>42543</v>
      </c>
      <c r="C136" s="75" t="s">
        <v>109</v>
      </c>
      <c r="D136" s="19"/>
      <c r="E136" s="19"/>
      <c r="F136" s="19"/>
      <c r="G136" s="19"/>
      <c r="H136" s="19"/>
      <c r="I136" s="44">
        <v>2306.2199999999998</v>
      </c>
      <c r="J136" s="42">
        <v>3000</v>
      </c>
    </row>
    <row r="137" spans="2:11" x14ac:dyDescent="0.3">
      <c r="B137" s="18">
        <v>42544</v>
      </c>
      <c r="C137" s="75" t="s">
        <v>110</v>
      </c>
      <c r="D137" s="19"/>
      <c r="E137" s="19"/>
      <c r="F137" s="19"/>
      <c r="G137" s="19"/>
      <c r="H137" s="19"/>
      <c r="I137" s="44"/>
      <c r="J137" s="42"/>
    </row>
    <row r="138" spans="2:11" x14ac:dyDescent="0.3">
      <c r="B138" s="18">
        <v>42545</v>
      </c>
      <c r="C138" s="75" t="s">
        <v>111</v>
      </c>
      <c r="D138" s="19"/>
      <c r="E138" s="19"/>
      <c r="F138" s="19"/>
      <c r="G138" s="19"/>
      <c r="H138" s="19"/>
      <c r="I138" s="48">
        <v>90000</v>
      </c>
      <c r="J138" s="47">
        <v>100000</v>
      </c>
    </row>
    <row r="139" spans="2:11" x14ac:dyDescent="0.3">
      <c r="B139" s="18">
        <v>42546</v>
      </c>
      <c r="C139" s="75" t="s">
        <v>112</v>
      </c>
      <c r="D139" s="19"/>
      <c r="E139" s="19"/>
      <c r="F139" s="19"/>
      <c r="G139" s="19"/>
      <c r="H139" s="19"/>
      <c r="I139" s="44"/>
      <c r="J139" s="42"/>
    </row>
    <row r="140" spans="2:11" ht="15" customHeight="1" x14ac:dyDescent="0.3">
      <c r="B140" s="18">
        <v>42547</v>
      </c>
      <c r="C140" s="75" t="s">
        <v>113</v>
      </c>
      <c r="D140" s="19"/>
      <c r="E140" s="19"/>
      <c r="F140" s="19"/>
      <c r="G140" s="19"/>
      <c r="H140" s="19"/>
      <c r="I140" s="48">
        <v>1920</v>
      </c>
      <c r="J140" s="47">
        <v>2000</v>
      </c>
    </row>
    <row r="141" spans="2:11" ht="15.5" thickBot="1" x14ac:dyDescent="0.35">
      <c r="B141" s="187">
        <v>425491</v>
      </c>
      <c r="C141" s="188" t="s">
        <v>114</v>
      </c>
      <c r="D141" s="189"/>
      <c r="E141" s="189"/>
      <c r="F141" s="189"/>
      <c r="G141" s="189"/>
      <c r="H141" s="189"/>
      <c r="I141" s="306">
        <v>132857.26999999999</v>
      </c>
      <c r="J141" s="190">
        <v>120000</v>
      </c>
    </row>
    <row r="142" spans="2:11" x14ac:dyDescent="0.3">
      <c r="B142" s="4"/>
      <c r="I142" s="159"/>
      <c r="J142" s="335"/>
      <c r="K142" s="333"/>
    </row>
    <row r="143" spans="2:11" ht="15.5" thickBot="1" x14ac:dyDescent="0.35">
      <c r="B143" s="4"/>
      <c r="I143" s="159"/>
      <c r="J143" s="159"/>
    </row>
    <row r="144" spans="2:11" ht="25.15" customHeight="1" thickBot="1" x14ac:dyDescent="0.35">
      <c r="B144" s="191" t="s">
        <v>1</v>
      </c>
      <c r="C144" s="192"/>
      <c r="D144" s="193"/>
      <c r="E144" s="193" t="s">
        <v>2</v>
      </c>
      <c r="F144" s="193"/>
      <c r="G144" s="193"/>
      <c r="H144" s="194"/>
      <c r="I144" s="10" t="s">
        <v>3</v>
      </c>
      <c r="J144" s="195" t="s">
        <v>4</v>
      </c>
    </row>
    <row r="145" spans="2:10" x14ac:dyDescent="0.3">
      <c r="B145" s="151">
        <v>4255</v>
      </c>
      <c r="C145" s="152" t="s">
        <v>115</v>
      </c>
      <c r="D145" s="68"/>
      <c r="E145" s="68"/>
      <c r="F145" s="68"/>
      <c r="G145" s="68"/>
      <c r="H145" s="196"/>
      <c r="I145" s="74">
        <f>SUM(I146)</f>
        <v>9800</v>
      </c>
      <c r="J145" s="155">
        <v>10000</v>
      </c>
    </row>
    <row r="146" spans="2:10" x14ac:dyDescent="0.3">
      <c r="B146" s="18">
        <v>42559</v>
      </c>
      <c r="C146" s="75" t="s">
        <v>116</v>
      </c>
      <c r="D146" s="19"/>
      <c r="E146" s="19"/>
      <c r="F146" s="19"/>
      <c r="G146" s="19"/>
      <c r="H146" s="46"/>
      <c r="I146" s="43">
        <v>9800</v>
      </c>
      <c r="J146" s="106">
        <v>10000</v>
      </c>
    </row>
    <row r="147" spans="2:10" x14ac:dyDescent="0.3">
      <c r="B147" s="58"/>
      <c r="C147" s="3"/>
      <c r="D147" s="3"/>
      <c r="E147" s="3"/>
      <c r="F147" s="3"/>
      <c r="G147" s="3"/>
      <c r="H147" s="60"/>
      <c r="I147" s="50"/>
      <c r="J147" s="70"/>
    </row>
    <row r="148" spans="2:10" x14ac:dyDescent="0.3">
      <c r="B148" s="71">
        <v>4257</v>
      </c>
      <c r="C148" s="157" t="s">
        <v>117</v>
      </c>
      <c r="D148" s="19"/>
      <c r="E148" s="19"/>
      <c r="F148" s="19"/>
      <c r="G148" s="19"/>
      <c r="H148" s="46"/>
      <c r="I148" s="65">
        <f>SUM(I150:I161)</f>
        <v>508189.2</v>
      </c>
      <c r="J148" s="155">
        <f>SUM(J150:J161)</f>
        <v>540000</v>
      </c>
    </row>
    <row r="149" spans="2:10" x14ac:dyDescent="0.3">
      <c r="B149" s="111"/>
      <c r="C149" s="75"/>
      <c r="D149" s="19"/>
      <c r="E149" s="19"/>
      <c r="F149" s="19"/>
      <c r="G149" s="19"/>
      <c r="H149" s="46"/>
      <c r="I149" s="65"/>
      <c r="J149" s="155"/>
    </row>
    <row r="150" spans="2:10" x14ac:dyDescent="0.3">
      <c r="B150" s="111">
        <v>425713</v>
      </c>
      <c r="C150" s="75" t="s">
        <v>118</v>
      </c>
      <c r="D150" s="19"/>
      <c r="E150" s="19"/>
      <c r="F150" s="19"/>
      <c r="G150" s="19"/>
      <c r="H150" s="46"/>
      <c r="I150" s="43">
        <v>79941.19</v>
      </c>
      <c r="J150" s="76">
        <v>100000</v>
      </c>
    </row>
    <row r="151" spans="2:10" x14ac:dyDescent="0.3">
      <c r="B151" s="111">
        <v>425731</v>
      </c>
      <c r="C151" s="75" t="s">
        <v>119</v>
      </c>
      <c r="D151" s="19"/>
      <c r="E151" s="19"/>
      <c r="F151" s="19"/>
      <c r="G151" s="19"/>
      <c r="H151" s="46"/>
      <c r="I151" s="43">
        <v>109581.18</v>
      </c>
      <c r="J151" s="76">
        <v>100000</v>
      </c>
    </row>
    <row r="152" spans="2:10" x14ac:dyDescent="0.3">
      <c r="B152" s="111">
        <v>425732</v>
      </c>
      <c r="C152" s="75" t="s">
        <v>120</v>
      </c>
      <c r="D152" s="19"/>
      <c r="E152" s="19"/>
      <c r="F152" s="19"/>
      <c r="G152" s="19"/>
      <c r="H152" s="46"/>
      <c r="I152" s="43">
        <v>13420</v>
      </c>
      <c r="J152" s="76">
        <v>15000</v>
      </c>
    </row>
    <row r="153" spans="2:10" x14ac:dyDescent="0.3">
      <c r="B153" s="18">
        <v>42574</v>
      </c>
      <c r="C153" s="75" t="s">
        <v>121</v>
      </c>
      <c r="D153" s="19"/>
      <c r="E153" s="19"/>
      <c r="F153" s="19"/>
      <c r="G153" s="19"/>
      <c r="H153" s="46"/>
      <c r="I153" s="43">
        <v>67914.080000000002</v>
      </c>
      <c r="J153" s="76">
        <v>60000</v>
      </c>
    </row>
    <row r="154" spans="2:10" x14ac:dyDescent="0.3">
      <c r="B154" s="111">
        <v>42575</v>
      </c>
      <c r="C154" s="75" t="s">
        <v>122</v>
      </c>
      <c r="D154" s="19"/>
      <c r="E154" s="19"/>
      <c r="F154" s="19"/>
      <c r="G154" s="19"/>
      <c r="H154" s="197"/>
      <c r="I154" s="43">
        <v>23750</v>
      </c>
      <c r="J154" s="76">
        <v>25000</v>
      </c>
    </row>
    <row r="155" spans="2:10" ht="13.5" customHeight="1" x14ac:dyDescent="0.3">
      <c r="B155" s="111"/>
      <c r="C155" s="75"/>
      <c r="D155" s="19"/>
      <c r="E155" s="19"/>
      <c r="F155" s="19"/>
      <c r="G155" s="19"/>
      <c r="H155" s="46"/>
      <c r="I155" s="43"/>
      <c r="J155" s="76" t="s">
        <v>123</v>
      </c>
    </row>
    <row r="156" spans="2:10" x14ac:dyDescent="0.3">
      <c r="B156" s="111">
        <v>425772</v>
      </c>
      <c r="C156" s="75" t="s">
        <v>124</v>
      </c>
      <c r="D156" s="19"/>
      <c r="E156" s="19"/>
      <c r="F156" s="19"/>
      <c r="G156" s="19"/>
      <c r="H156" s="46"/>
      <c r="I156" s="43">
        <v>1180</v>
      </c>
      <c r="J156" s="76">
        <v>10000</v>
      </c>
    </row>
    <row r="157" spans="2:10" x14ac:dyDescent="0.3">
      <c r="B157" s="111"/>
      <c r="C157" s="75"/>
      <c r="D157" s="19"/>
      <c r="E157" s="19"/>
      <c r="F157" s="19"/>
      <c r="G157" s="19"/>
      <c r="H157" s="46"/>
      <c r="I157" s="43"/>
      <c r="J157" s="76"/>
    </row>
    <row r="158" spans="2:10" x14ac:dyDescent="0.3">
      <c r="B158" s="111">
        <v>425793</v>
      </c>
      <c r="C158" s="75" t="s">
        <v>125</v>
      </c>
      <c r="D158" s="19"/>
      <c r="E158" s="19"/>
      <c r="F158" s="19"/>
      <c r="G158" s="19"/>
      <c r="H158" s="46"/>
      <c r="I158" s="43">
        <v>105000</v>
      </c>
      <c r="J158" s="76">
        <v>120000</v>
      </c>
    </row>
    <row r="159" spans="2:10" x14ac:dyDescent="0.3">
      <c r="B159" s="111">
        <v>425794</v>
      </c>
      <c r="C159" s="75" t="s">
        <v>126</v>
      </c>
      <c r="D159" s="19"/>
      <c r="E159" s="19"/>
      <c r="F159" s="19"/>
      <c r="G159" s="19"/>
      <c r="H159" s="46"/>
      <c r="I159" s="43">
        <v>7556.25</v>
      </c>
      <c r="J159" s="76">
        <v>10000</v>
      </c>
    </row>
    <row r="160" spans="2:10" x14ac:dyDescent="0.3">
      <c r="B160" s="111">
        <v>42579</v>
      </c>
      <c r="C160" s="75" t="s">
        <v>127</v>
      </c>
      <c r="D160" s="19"/>
      <c r="E160" s="19"/>
      <c r="F160" s="19"/>
      <c r="G160" s="19"/>
      <c r="H160" s="46"/>
      <c r="I160" s="43">
        <v>69846.5</v>
      </c>
      <c r="J160" s="76">
        <v>70000</v>
      </c>
    </row>
    <row r="161" spans="1:11" x14ac:dyDescent="0.3">
      <c r="B161" s="103">
        <v>425796</v>
      </c>
      <c r="C161" s="75" t="s">
        <v>128</v>
      </c>
      <c r="D161" s="40"/>
      <c r="E161" s="40"/>
      <c r="F161" s="40"/>
      <c r="G161" s="40"/>
      <c r="H161" s="41"/>
      <c r="I161" s="185">
        <v>30000</v>
      </c>
      <c r="J161" s="184">
        <v>30000</v>
      </c>
    </row>
    <row r="162" spans="1:11" x14ac:dyDescent="0.3">
      <c r="B162" s="103"/>
      <c r="D162" s="3"/>
      <c r="E162" s="3"/>
      <c r="F162" s="3"/>
      <c r="G162" s="3"/>
      <c r="H162" s="41"/>
      <c r="I162" s="198"/>
      <c r="J162" s="186"/>
    </row>
    <row r="163" spans="1:11" x14ac:dyDescent="0.3">
      <c r="B163" s="71">
        <v>4258</v>
      </c>
      <c r="C163" s="157" t="s">
        <v>129</v>
      </c>
      <c r="D163" s="19"/>
      <c r="E163" s="19"/>
      <c r="F163" s="19"/>
      <c r="G163" s="19"/>
      <c r="H163" s="46"/>
      <c r="I163" s="65">
        <f>SUM(I164:I167)</f>
        <v>147586.71000000002</v>
      </c>
      <c r="J163" s="155">
        <f>SUM(J164:J167)</f>
        <v>180000</v>
      </c>
    </row>
    <row r="164" spans="1:11" x14ac:dyDescent="0.3">
      <c r="B164" s="111">
        <v>425811</v>
      </c>
      <c r="C164" s="75" t="s">
        <v>130</v>
      </c>
      <c r="D164" s="19"/>
      <c r="E164" s="19"/>
      <c r="F164" s="19"/>
      <c r="G164" s="19"/>
      <c r="H164" s="46"/>
      <c r="I164" s="22">
        <v>53859.47</v>
      </c>
      <c r="J164" s="21">
        <v>70000</v>
      </c>
    </row>
    <row r="165" spans="1:11" x14ac:dyDescent="0.3">
      <c r="B165" s="111">
        <v>425812</v>
      </c>
      <c r="C165" s="75" t="s">
        <v>131</v>
      </c>
      <c r="D165" s="19"/>
      <c r="E165" s="19"/>
      <c r="F165" s="19"/>
      <c r="G165" s="19"/>
      <c r="H165" s="197"/>
      <c r="I165" s="185">
        <v>44687.5</v>
      </c>
      <c r="J165" s="184">
        <v>50000</v>
      </c>
    </row>
    <row r="166" spans="1:11" x14ac:dyDescent="0.3">
      <c r="B166" s="18">
        <v>425814</v>
      </c>
      <c r="C166" s="75" t="s">
        <v>132</v>
      </c>
      <c r="D166" s="24"/>
      <c r="E166" s="19"/>
      <c r="F166" s="24"/>
      <c r="G166" s="75"/>
      <c r="H166" s="199"/>
      <c r="I166" s="117">
        <v>24039.74</v>
      </c>
      <c r="J166" s="156">
        <v>35000</v>
      </c>
    </row>
    <row r="167" spans="1:11" ht="15.5" thickBot="1" x14ac:dyDescent="0.35">
      <c r="B167" s="187">
        <v>42589</v>
      </c>
      <c r="C167" s="200" t="s">
        <v>133</v>
      </c>
      <c r="D167" s="201"/>
      <c r="E167" s="202"/>
      <c r="F167" s="201"/>
      <c r="G167" s="202"/>
      <c r="H167" s="203"/>
      <c r="I167" s="158">
        <v>25000</v>
      </c>
      <c r="J167" s="158">
        <v>25000</v>
      </c>
    </row>
    <row r="168" spans="1:11" x14ac:dyDescent="0.3">
      <c r="A168" s="197"/>
      <c r="B168" s="4"/>
      <c r="I168" s="204"/>
      <c r="J168" s="204"/>
      <c r="K168" s="5"/>
    </row>
    <row r="169" spans="1:11" ht="15.5" thickBot="1" x14ac:dyDescent="0.35">
      <c r="A169" s="197"/>
      <c r="B169" s="205"/>
      <c r="C169" s="206"/>
      <c r="D169" s="206"/>
      <c r="E169" s="206"/>
      <c r="F169" s="206"/>
      <c r="G169" s="206"/>
      <c r="H169" s="206"/>
      <c r="J169" s="207"/>
    </row>
    <row r="170" spans="1:11" x14ac:dyDescent="0.3">
      <c r="A170" s="197"/>
      <c r="B170" s="196"/>
      <c r="C170" s="69" t="s">
        <v>134</v>
      </c>
      <c r="D170" s="68"/>
      <c r="E170" s="68"/>
      <c r="F170" s="68"/>
      <c r="G170" s="68"/>
      <c r="H170" s="136"/>
      <c r="I170" s="208">
        <f>SUM(I171:I181)</f>
        <v>747040.85000000009</v>
      </c>
      <c r="J170" s="73">
        <f>SUM(J171:J181)</f>
        <v>745000</v>
      </c>
    </row>
    <row r="171" spans="1:11" x14ac:dyDescent="0.3">
      <c r="B171" s="39">
        <v>4259</v>
      </c>
      <c r="C171" s="19" t="s">
        <v>135</v>
      </c>
      <c r="D171" s="19"/>
      <c r="E171" s="19"/>
      <c r="F171" s="19"/>
      <c r="G171" s="19"/>
      <c r="H171" s="46"/>
      <c r="I171" s="43">
        <v>84758.14</v>
      </c>
      <c r="J171" s="76">
        <v>100000</v>
      </c>
    </row>
    <row r="172" spans="1:11" x14ac:dyDescent="0.3">
      <c r="B172" s="111">
        <v>425911</v>
      </c>
      <c r="C172" s="75" t="s">
        <v>136</v>
      </c>
      <c r="D172" s="19"/>
      <c r="E172" s="19"/>
      <c r="F172" s="19"/>
      <c r="G172" s="19"/>
      <c r="H172" s="46"/>
      <c r="I172" s="43">
        <v>20000</v>
      </c>
      <c r="J172" s="76">
        <v>20000</v>
      </c>
    </row>
    <row r="173" spans="1:11" x14ac:dyDescent="0.3">
      <c r="B173" s="111">
        <v>425912</v>
      </c>
      <c r="C173" s="75" t="s">
        <v>137</v>
      </c>
      <c r="D173" s="19"/>
      <c r="E173" s="19"/>
      <c r="F173" s="19"/>
      <c r="G173" s="19"/>
      <c r="H173" s="46"/>
      <c r="I173" s="43">
        <v>19237.63</v>
      </c>
      <c r="J173" s="76">
        <v>20000</v>
      </c>
    </row>
    <row r="174" spans="1:11" x14ac:dyDescent="0.3">
      <c r="B174" s="111">
        <v>425913</v>
      </c>
      <c r="C174" s="75" t="s">
        <v>138</v>
      </c>
      <c r="D174" s="19"/>
      <c r="E174" s="19"/>
      <c r="F174" s="68"/>
      <c r="G174" s="19"/>
      <c r="H174" s="46"/>
      <c r="I174" s="43">
        <v>27925</v>
      </c>
      <c r="J174" s="76">
        <v>30000</v>
      </c>
    </row>
    <row r="175" spans="1:11" x14ac:dyDescent="0.3">
      <c r="B175" s="111">
        <v>425914</v>
      </c>
      <c r="C175" s="75" t="s">
        <v>139</v>
      </c>
      <c r="D175" s="19"/>
      <c r="E175" s="19"/>
      <c r="G175" s="19"/>
      <c r="H175" s="46"/>
      <c r="I175" s="43">
        <v>0</v>
      </c>
      <c r="J175" s="76">
        <v>10000</v>
      </c>
    </row>
    <row r="176" spans="1:11" x14ac:dyDescent="0.3">
      <c r="B176" s="111">
        <v>425915</v>
      </c>
      <c r="C176" s="75" t="s">
        <v>140</v>
      </c>
      <c r="D176" s="19"/>
      <c r="E176" s="19"/>
      <c r="F176" s="19"/>
      <c r="G176" s="19"/>
      <c r="H176" s="46"/>
      <c r="I176" s="43">
        <v>26300</v>
      </c>
      <c r="J176" s="76">
        <v>20000</v>
      </c>
    </row>
    <row r="177" spans="1:11" x14ac:dyDescent="0.3">
      <c r="B177" s="18">
        <v>42592</v>
      </c>
      <c r="C177" s="75" t="s">
        <v>141</v>
      </c>
      <c r="D177" s="19"/>
      <c r="E177" s="19"/>
      <c r="F177" s="19"/>
      <c r="G177" s="19"/>
      <c r="H177" s="46"/>
      <c r="I177" s="117">
        <v>298945.08</v>
      </c>
      <c r="J177" s="76">
        <v>250000</v>
      </c>
    </row>
    <row r="178" spans="1:11" x14ac:dyDescent="0.3">
      <c r="B178" s="18">
        <v>425992</v>
      </c>
      <c r="C178" s="75" t="s">
        <v>142</v>
      </c>
      <c r="D178" s="19"/>
      <c r="E178" s="19"/>
      <c r="F178" s="19"/>
      <c r="G178" s="19"/>
      <c r="H178" s="46"/>
      <c r="I178" s="43">
        <v>68550</v>
      </c>
      <c r="J178" s="76">
        <v>80000</v>
      </c>
    </row>
    <row r="179" spans="1:11" x14ac:dyDescent="0.3">
      <c r="B179" s="18">
        <v>425993</v>
      </c>
      <c r="C179" s="24" t="s">
        <v>143</v>
      </c>
      <c r="D179" s="24"/>
      <c r="E179" s="24"/>
      <c r="F179" s="24"/>
      <c r="G179" s="24"/>
      <c r="H179" s="199"/>
      <c r="I179" s="117">
        <v>15665.62</v>
      </c>
      <c r="J179" s="76">
        <v>20000</v>
      </c>
    </row>
    <row r="180" spans="1:11" x14ac:dyDescent="0.3">
      <c r="B180" s="23">
        <v>425994</v>
      </c>
      <c r="C180" s="24" t="s">
        <v>144</v>
      </c>
      <c r="D180" s="24"/>
      <c r="E180" s="24"/>
      <c r="F180" s="24"/>
      <c r="G180" s="24"/>
      <c r="H180" s="199"/>
      <c r="I180" s="117">
        <v>185659.38</v>
      </c>
      <c r="J180" s="76">
        <v>185000</v>
      </c>
    </row>
    <row r="181" spans="1:11" x14ac:dyDescent="0.3">
      <c r="B181" s="23">
        <v>425997</v>
      </c>
      <c r="C181" s="24" t="s">
        <v>145</v>
      </c>
      <c r="D181" s="24"/>
      <c r="E181" s="24"/>
      <c r="F181" s="24"/>
      <c r="G181" s="24"/>
      <c r="H181" s="199"/>
      <c r="I181" s="209">
        <v>0</v>
      </c>
      <c r="J181" s="76">
        <v>10000</v>
      </c>
    </row>
    <row r="182" spans="1:11" ht="15.5" thickBot="1" x14ac:dyDescent="0.35">
      <c r="B182" s="160"/>
      <c r="C182" s="161" t="s">
        <v>146</v>
      </c>
      <c r="D182" s="161"/>
      <c r="E182" s="161"/>
      <c r="F182" s="161"/>
      <c r="G182" s="161"/>
      <c r="H182" s="162"/>
      <c r="I182" s="163">
        <f>SUM(I114+I121+I127+I134+I145+I148+I163+I170)</f>
        <v>2229981.9900000002</v>
      </c>
      <c r="J182" s="210">
        <f>SUM(J114+J121+J127+J134+J145+J148+J163+J170)</f>
        <v>2396000</v>
      </c>
    </row>
    <row r="183" spans="1:11" ht="16" thickBot="1" x14ac:dyDescent="0.4">
      <c r="A183" s="197"/>
      <c r="B183" s="315"/>
      <c r="C183" s="94"/>
      <c r="D183" s="94"/>
      <c r="E183" s="94"/>
      <c r="F183" s="94"/>
      <c r="G183" s="94"/>
      <c r="H183" s="94"/>
      <c r="I183" s="211"/>
      <c r="J183" s="300"/>
      <c r="K183" s="5"/>
    </row>
    <row r="184" spans="1:11" ht="15.5" thickBot="1" x14ac:dyDescent="0.35">
      <c r="A184" s="197"/>
      <c r="B184" s="212"/>
      <c r="C184" s="127" t="s">
        <v>147</v>
      </c>
      <c r="D184" s="127"/>
      <c r="E184" s="127"/>
      <c r="F184" s="127"/>
      <c r="G184" s="127"/>
      <c r="H184" s="127"/>
      <c r="I184" s="213"/>
      <c r="J184" s="214"/>
    </row>
    <row r="185" spans="1:11" ht="16.899999999999999" customHeight="1" x14ac:dyDescent="0.3">
      <c r="B185" s="215">
        <v>429</v>
      </c>
      <c r="C185" s="69" t="s">
        <v>148</v>
      </c>
      <c r="D185" s="68"/>
      <c r="E185" s="68"/>
      <c r="F185" s="68"/>
      <c r="G185" s="68"/>
      <c r="H185" s="68"/>
      <c r="I185" s="155">
        <v>1841782.56</v>
      </c>
      <c r="J185" s="338">
        <v>1750000</v>
      </c>
    </row>
    <row r="186" spans="1:11" ht="3.65" hidden="1" customHeight="1" x14ac:dyDescent="0.3">
      <c r="B186" s="151">
        <v>4291</v>
      </c>
      <c r="C186" s="75" t="s">
        <v>149</v>
      </c>
      <c r="D186" s="19"/>
      <c r="E186" s="19"/>
      <c r="F186" s="19"/>
      <c r="G186" s="19"/>
      <c r="H186" s="19"/>
      <c r="I186" s="21">
        <v>1824000</v>
      </c>
      <c r="J186" s="185"/>
    </row>
    <row r="187" spans="1:11" x14ac:dyDescent="0.3">
      <c r="B187" s="18">
        <v>42914</v>
      </c>
      <c r="I187" s="217"/>
      <c r="J187" s="219"/>
    </row>
    <row r="188" spans="1:11" x14ac:dyDescent="0.3">
      <c r="A188" s="197"/>
      <c r="C188" s="157" t="s">
        <v>150</v>
      </c>
      <c r="D188" s="19"/>
      <c r="E188" s="19"/>
      <c r="F188" s="19"/>
      <c r="G188" s="19"/>
      <c r="H188" s="19"/>
      <c r="I188" s="155">
        <f>SUM(I189:I191)</f>
        <v>310318.95999999996</v>
      </c>
      <c r="J188" s="65">
        <f>SUM(J189:J191)</f>
        <v>320000</v>
      </c>
    </row>
    <row r="189" spans="1:11" x14ac:dyDescent="0.3">
      <c r="B189" s="18">
        <v>429211</v>
      </c>
      <c r="C189" s="75" t="s">
        <v>151</v>
      </c>
      <c r="D189" s="19"/>
      <c r="E189" s="19"/>
      <c r="F189" s="19"/>
      <c r="G189" s="19"/>
      <c r="H189" s="19"/>
      <c r="I189" s="76">
        <v>145935.46</v>
      </c>
      <c r="J189" s="220">
        <v>150000</v>
      </c>
    </row>
    <row r="190" spans="1:11" x14ac:dyDescent="0.3">
      <c r="B190" s="18">
        <v>429211</v>
      </c>
      <c r="C190" s="75" t="s">
        <v>152</v>
      </c>
      <c r="D190" s="19"/>
      <c r="E190" s="19"/>
      <c r="F190" s="19"/>
      <c r="G190" s="19"/>
      <c r="H190" s="19"/>
      <c r="I190" s="184">
        <v>18755</v>
      </c>
      <c r="J190" s="43">
        <v>20000</v>
      </c>
    </row>
    <row r="191" spans="1:11" x14ac:dyDescent="0.3">
      <c r="B191" s="18">
        <v>429213</v>
      </c>
      <c r="C191" s="75" t="s">
        <v>153</v>
      </c>
      <c r="D191" s="19"/>
      <c r="E191" s="19"/>
      <c r="F191" s="19"/>
      <c r="G191" s="19"/>
      <c r="H191" s="19"/>
      <c r="I191" s="16">
        <v>145628.5</v>
      </c>
      <c r="J191" s="220">
        <v>150000</v>
      </c>
    </row>
    <row r="192" spans="1:11" x14ac:dyDescent="0.3">
      <c r="B192" s="18">
        <v>42929</v>
      </c>
      <c r="C192" s="75"/>
      <c r="D192" s="19"/>
      <c r="E192" s="19"/>
      <c r="F192" s="19"/>
      <c r="G192" s="19"/>
      <c r="H192" s="19"/>
      <c r="I192" s="217"/>
      <c r="J192" s="43"/>
    </row>
    <row r="193" spans="1:15" x14ac:dyDescent="0.3">
      <c r="B193" s="71">
        <v>4293</v>
      </c>
      <c r="C193" s="157" t="s">
        <v>154</v>
      </c>
      <c r="D193" s="19"/>
      <c r="E193" s="19"/>
      <c r="F193" s="19"/>
      <c r="G193" s="19"/>
      <c r="H193" s="19"/>
      <c r="I193" s="70">
        <f>SUM(I194:I199)</f>
        <v>59650.549999999996</v>
      </c>
      <c r="J193" s="50">
        <f>SUM(J194:J199)</f>
        <v>63000</v>
      </c>
    </row>
    <row r="194" spans="1:15" x14ac:dyDescent="0.3">
      <c r="B194" s="111">
        <v>429311</v>
      </c>
      <c r="C194" s="75" t="s">
        <v>155</v>
      </c>
      <c r="D194" s="19"/>
      <c r="E194" s="19"/>
      <c r="F194" s="19"/>
      <c r="G194" s="19"/>
      <c r="H194" s="19"/>
      <c r="I194" s="76">
        <v>10000</v>
      </c>
      <c r="J194" s="43">
        <v>10000</v>
      </c>
    </row>
    <row r="195" spans="1:15" x14ac:dyDescent="0.3">
      <c r="B195" s="111">
        <v>429312</v>
      </c>
      <c r="C195" s="75" t="s">
        <v>156</v>
      </c>
      <c r="D195" s="19"/>
      <c r="E195" s="19"/>
      <c r="F195" s="19"/>
      <c r="G195" s="19"/>
      <c r="H195" s="19"/>
      <c r="I195" s="76">
        <v>600</v>
      </c>
      <c r="J195" s="43">
        <v>1000</v>
      </c>
    </row>
    <row r="196" spans="1:15" x14ac:dyDescent="0.3">
      <c r="B196" s="67">
        <v>429321</v>
      </c>
      <c r="C196" s="104" t="s">
        <v>157</v>
      </c>
      <c r="D196" s="68"/>
      <c r="E196" s="68"/>
      <c r="F196" s="68"/>
      <c r="G196" s="68"/>
      <c r="H196" s="68"/>
      <c r="I196" s="221">
        <v>8804.5499999999993</v>
      </c>
      <c r="J196" s="43">
        <v>9000</v>
      </c>
    </row>
    <row r="197" spans="1:15" x14ac:dyDescent="0.3">
      <c r="B197" s="111">
        <v>429322</v>
      </c>
      <c r="C197" s="75" t="s">
        <v>158</v>
      </c>
      <c r="D197" s="19"/>
      <c r="E197" s="19"/>
      <c r="F197" s="19"/>
      <c r="G197" s="19"/>
      <c r="H197" s="19"/>
      <c r="I197" s="76">
        <v>25336.32</v>
      </c>
      <c r="J197" s="43">
        <v>27000</v>
      </c>
    </row>
    <row r="198" spans="1:15" x14ac:dyDescent="0.3">
      <c r="B198" s="114">
        <v>429323</v>
      </c>
      <c r="C198" s="24" t="s">
        <v>159</v>
      </c>
      <c r="D198" s="24"/>
      <c r="E198" s="24"/>
      <c r="F198" s="24"/>
      <c r="G198" s="24"/>
      <c r="H198" s="24"/>
      <c r="I198" s="76">
        <v>10182.9</v>
      </c>
      <c r="J198" s="43">
        <v>11000</v>
      </c>
    </row>
    <row r="199" spans="1:15" x14ac:dyDescent="0.3">
      <c r="B199" s="111">
        <v>42942</v>
      </c>
      <c r="C199" s="19" t="s">
        <v>160</v>
      </c>
      <c r="D199" s="19"/>
      <c r="E199" s="19"/>
      <c r="F199" s="19"/>
      <c r="G199" s="19"/>
      <c r="H199" s="19"/>
      <c r="I199" s="156">
        <v>4726.78</v>
      </c>
      <c r="J199" s="43">
        <v>5000</v>
      </c>
    </row>
    <row r="200" spans="1:15" ht="15.5" thickBot="1" x14ac:dyDescent="0.35">
      <c r="A200" s="197"/>
      <c r="C200" s="3"/>
      <c r="D200" s="3"/>
      <c r="E200" s="3"/>
      <c r="F200" s="3"/>
      <c r="G200" s="3"/>
      <c r="H200" s="3"/>
      <c r="I200" s="222"/>
      <c r="J200" s="199"/>
    </row>
    <row r="201" spans="1:15" ht="15.5" thickBot="1" x14ac:dyDescent="0.35">
      <c r="A201" s="197"/>
      <c r="B201" s="316">
        <v>42</v>
      </c>
      <c r="C201" s="223" t="s">
        <v>161</v>
      </c>
      <c r="D201" s="120"/>
      <c r="E201" s="120"/>
      <c r="F201" s="120"/>
      <c r="G201" s="120"/>
      <c r="H201" s="224"/>
      <c r="I201" s="225">
        <f>SUM(I184+I188+I193+I185)</f>
        <v>2211752.0699999998</v>
      </c>
      <c r="J201" s="226">
        <f>SUM(J184+J188+J193+J185)</f>
        <v>2133000</v>
      </c>
    </row>
    <row r="202" spans="1:15" ht="15.5" thickBot="1" x14ac:dyDescent="0.35">
      <c r="A202" s="197"/>
      <c r="B202" s="317"/>
      <c r="C202" s="120" t="s">
        <v>162</v>
      </c>
      <c r="D202" s="120"/>
      <c r="E202" s="120"/>
      <c r="F202" s="120"/>
      <c r="G202" s="224"/>
      <c r="H202" s="227"/>
      <c r="I202" s="122">
        <f>SUM(I67+I96+I111+I182+I201)</f>
        <v>6050878.5700000003</v>
      </c>
      <c r="J202" s="228">
        <f>SUM(J67+J96+J111+J182+J201)</f>
        <v>6123000</v>
      </c>
    </row>
    <row r="203" spans="1:15" x14ac:dyDescent="0.3">
      <c r="A203" s="197"/>
      <c r="C203" s="178"/>
      <c r="D203" s="69"/>
      <c r="E203" s="69"/>
      <c r="F203" s="69"/>
      <c r="G203" s="69"/>
      <c r="H203" s="178"/>
      <c r="I203" s="229"/>
      <c r="J203" s="230"/>
    </row>
    <row r="204" spans="1:15" x14ac:dyDescent="0.3">
      <c r="A204" s="197"/>
      <c r="B204" s="318"/>
      <c r="C204" s="231" t="s">
        <v>163</v>
      </c>
      <c r="D204" s="231"/>
      <c r="E204" s="231"/>
      <c r="F204" s="231"/>
      <c r="G204" s="231"/>
      <c r="H204" s="232"/>
      <c r="I204" s="233">
        <v>469350.95</v>
      </c>
      <c r="J204" s="234">
        <v>450000</v>
      </c>
    </row>
    <row r="205" spans="1:15" x14ac:dyDescent="0.3">
      <c r="A205" s="197"/>
      <c r="B205" s="46"/>
      <c r="C205" s="69"/>
      <c r="D205" s="69"/>
      <c r="E205" s="69"/>
      <c r="F205" s="69"/>
      <c r="G205" s="69"/>
      <c r="H205" s="69"/>
      <c r="I205" s="129"/>
      <c r="J205" s="235"/>
    </row>
    <row r="206" spans="1:15" x14ac:dyDescent="0.3">
      <c r="A206" s="197"/>
      <c r="B206" s="319">
        <v>44</v>
      </c>
      <c r="C206" s="127" t="s">
        <v>164</v>
      </c>
      <c r="D206" s="127"/>
      <c r="E206" s="127"/>
      <c r="F206" s="127"/>
      <c r="G206" s="127"/>
      <c r="H206" s="127"/>
      <c r="I206" s="155">
        <f>SUM(I208:I210)</f>
        <v>46263.68</v>
      </c>
      <c r="J206" s="64">
        <f>SUM(J208:J210)</f>
        <v>50000</v>
      </c>
    </row>
    <row r="207" spans="1:15" s="237" customFormat="1" x14ac:dyDescent="0.3">
      <c r="A207" s="336"/>
      <c r="B207" s="320">
        <v>443</v>
      </c>
      <c r="C207" s="109" t="s">
        <v>165</v>
      </c>
      <c r="D207" s="109"/>
      <c r="E207" s="109"/>
      <c r="F207" s="109"/>
      <c r="G207" s="109"/>
      <c r="H207" s="109"/>
      <c r="I207" s="155">
        <f ca="1">SUM(I207:I211)</f>
        <v>0</v>
      </c>
      <c r="J207" s="236"/>
      <c r="K207" s="142"/>
      <c r="L207" s="142"/>
      <c r="M207" s="142"/>
      <c r="N207" s="142"/>
      <c r="O207" s="142"/>
    </row>
    <row r="208" spans="1:15" x14ac:dyDescent="0.3">
      <c r="A208" s="197"/>
      <c r="B208" s="321">
        <v>4431</v>
      </c>
      <c r="C208" s="69" t="s">
        <v>166</v>
      </c>
      <c r="D208" s="68"/>
      <c r="E208" s="68"/>
      <c r="F208" s="68"/>
      <c r="G208" s="68"/>
      <c r="H208" s="181"/>
      <c r="I208" s="70"/>
      <c r="J208" s="239"/>
    </row>
    <row r="209" spans="1:13" x14ac:dyDescent="0.3">
      <c r="A209" s="197"/>
      <c r="B209" s="322">
        <v>44311</v>
      </c>
      <c r="C209" s="19" t="s">
        <v>167</v>
      </c>
      <c r="D209" s="19"/>
      <c r="F209" s="19"/>
      <c r="G209" s="19"/>
      <c r="H209" s="19"/>
      <c r="I209" s="240"/>
      <c r="J209" s="134"/>
    </row>
    <row r="210" spans="1:13" x14ac:dyDescent="0.3">
      <c r="A210" s="197"/>
      <c r="B210" s="322">
        <v>443121</v>
      </c>
      <c r="C210" s="19" t="s">
        <v>168</v>
      </c>
      <c r="D210" s="19"/>
      <c r="E210" s="19"/>
      <c r="F210" s="19"/>
      <c r="G210" s="19"/>
      <c r="H210" s="19"/>
      <c r="I210" s="21">
        <v>46263.68</v>
      </c>
      <c r="J210" s="242">
        <v>50000</v>
      </c>
    </row>
    <row r="211" spans="1:13" ht="15.5" thickBot="1" x14ac:dyDescent="0.35">
      <c r="A211" s="197"/>
      <c r="B211" s="189"/>
      <c r="C211" s="243"/>
      <c r="D211" s="243"/>
      <c r="E211" s="243"/>
      <c r="F211" s="243"/>
      <c r="G211" s="243"/>
      <c r="H211" s="243"/>
      <c r="I211" s="244"/>
      <c r="J211" s="245"/>
    </row>
    <row r="212" spans="1:13" ht="15.5" thickBot="1" x14ac:dyDescent="0.35">
      <c r="B212" s="307">
        <v>44</v>
      </c>
      <c r="C212" s="120" t="s">
        <v>169</v>
      </c>
      <c r="D212" s="120"/>
      <c r="E212" s="120"/>
      <c r="F212" s="120"/>
      <c r="G212" s="120"/>
      <c r="H212" s="227"/>
      <c r="I212" s="246">
        <f>SUM(I208:I211)</f>
        <v>46263.68</v>
      </c>
      <c r="J212" s="228">
        <f>SUM(J208:J211)</f>
        <v>50000</v>
      </c>
    </row>
    <row r="213" spans="1:13" s="142" customFormat="1" x14ac:dyDescent="0.3">
      <c r="B213" s="247"/>
      <c r="C213" s="140"/>
      <c r="D213" s="140"/>
      <c r="E213" s="140"/>
      <c r="F213" s="140"/>
      <c r="G213" s="140"/>
      <c r="H213" s="140"/>
      <c r="I213" s="141"/>
      <c r="J213" s="248"/>
    </row>
    <row r="214" spans="1:13" s="142" customFormat="1" ht="9" customHeight="1" x14ac:dyDescent="0.3">
      <c r="B214" s="308"/>
      <c r="C214" s="140"/>
      <c r="D214" s="140"/>
      <c r="E214" s="140"/>
      <c r="F214" s="140"/>
      <c r="G214" s="140"/>
      <c r="H214" s="140"/>
      <c r="I214" s="141"/>
      <c r="J214" s="248"/>
    </row>
    <row r="215" spans="1:13" s="142" customFormat="1" ht="9" customHeight="1" thickBot="1" x14ac:dyDescent="0.35">
      <c r="B215" s="143"/>
      <c r="C215" s="140"/>
      <c r="D215" s="140"/>
      <c r="E215" s="140"/>
      <c r="F215" s="140"/>
      <c r="G215" s="140"/>
      <c r="H215" s="140"/>
      <c r="I215" s="141"/>
      <c r="J215" s="249"/>
    </row>
    <row r="216" spans="1:13" ht="23.15" customHeight="1" thickBot="1" x14ac:dyDescent="0.35">
      <c r="B216" s="250" t="s">
        <v>1</v>
      </c>
      <c r="C216" s="192"/>
      <c r="D216" s="193"/>
      <c r="E216" s="193" t="s">
        <v>2</v>
      </c>
      <c r="F216" s="193"/>
      <c r="G216" s="193"/>
      <c r="H216" s="194"/>
      <c r="I216" s="10" t="s">
        <v>3</v>
      </c>
      <c r="J216" s="251" t="s">
        <v>4</v>
      </c>
      <c r="L216" s="333"/>
    </row>
    <row r="217" spans="1:13" ht="15.5" thickBot="1" x14ac:dyDescent="0.35">
      <c r="A217" s="197"/>
      <c r="B217" s="252"/>
      <c r="C217" s="89" t="s">
        <v>170</v>
      </c>
      <c r="D217" s="89"/>
      <c r="E217" s="89"/>
      <c r="F217" s="89"/>
      <c r="G217" s="89"/>
      <c r="H217" s="253"/>
      <c r="I217" s="254"/>
      <c r="J217" s="255"/>
      <c r="L217" s="333"/>
    </row>
    <row r="218" spans="1:13" x14ac:dyDescent="0.3">
      <c r="A218" s="197"/>
      <c r="B218" s="319">
        <v>45</v>
      </c>
      <c r="C218" s="109" t="s">
        <v>171</v>
      </c>
      <c r="D218" s="109"/>
      <c r="E218" s="109"/>
      <c r="F218" s="109"/>
      <c r="G218" s="109"/>
      <c r="H218" s="109"/>
      <c r="I218" s="133"/>
      <c r="J218" s="241"/>
    </row>
    <row r="219" spans="1:13" x14ac:dyDescent="0.3">
      <c r="B219" s="238">
        <v>4511</v>
      </c>
      <c r="C219" s="99" t="s">
        <v>172</v>
      </c>
      <c r="D219" s="127"/>
      <c r="E219" s="127"/>
      <c r="F219" s="127"/>
      <c r="G219" s="127"/>
      <c r="H219" s="127"/>
      <c r="I219" s="256">
        <v>100000</v>
      </c>
      <c r="J219" s="76">
        <v>100000</v>
      </c>
      <c r="M219" s="333"/>
    </row>
    <row r="220" spans="1:13" x14ac:dyDescent="0.3">
      <c r="B220" s="257">
        <v>45115</v>
      </c>
      <c r="C220" s="99" t="s">
        <v>173</v>
      </c>
      <c r="D220" s="99"/>
      <c r="E220" s="99"/>
      <c r="F220" s="99"/>
      <c r="G220" s="99"/>
      <c r="H220" s="99"/>
      <c r="I220" s="256">
        <v>99327.5</v>
      </c>
      <c r="J220" s="258">
        <v>100000</v>
      </c>
    </row>
    <row r="221" spans="1:13" x14ac:dyDescent="0.3">
      <c r="B221" s="257">
        <v>451116</v>
      </c>
      <c r="C221" s="68" t="s">
        <v>174</v>
      </c>
      <c r="D221" s="68"/>
      <c r="E221" s="68"/>
      <c r="F221" s="68"/>
      <c r="G221" s="68"/>
      <c r="H221" s="68"/>
      <c r="I221" s="21">
        <v>10000</v>
      </c>
      <c r="J221" s="76">
        <v>15000</v>
      </c>
    </row>
    <row r="222" spans="1:13" ht="18.75" customHeight="1" x14ac:dyDescent="0.3">
      <c r="B222" s="259">
        <v>45118</v>
      </c>
      <c r="C222" s="19" t="s">
        <v>175</v>
      </c>
      <c r="D222" s="19"/>
      <c r="E222" s="19"/>
      <c r="F222" s="19"/>
      <c r="G222" s="19"/>
      <c r="H222" s="19"/>
      <c r="I222" s="260">
        <v>20000</v>
      </c>
      <c r="J222" s="261">
        <v>60000</v>
      </c>
    </row>
    <row r="223" spans="1:13" x14ac:dyDescent="0.3">
      <c r="B223" s="45">
        <v>45119</v>
      </c>
      <c r="C223" s="19" t="s">
        <v>176</v>
      </c>
      <c r="D223" s="19"/>
      <c r="E223" s="19"/>
      <c r="F223" s="19"/>
      <c r="G223" s="19"/>
      <c r="H223" s="19"/>
      <c r="I223" s="260">
        <v>64000</v>
      </c>
      <c r="J223" s="76">
        <v>200000</v>
      </c>
    </row>
    <row r="224" spans="1:13" x14ac:dyDescent="0.3">
      <c r="B224" s="45">
        <v>45120</v>
      </c>
      <c r="C224" s="2" t="s">
        <v>177</v>
      </c>
      <c r="D224" s="19"/>
      <c r="E224" s="19"/>
      <c r="F224" s="75"/>
      <c r="G224" s="19"/>
      <c r="H224" s="19"/>
      <c r="I224" s="260"/>
      <c r="J224" s="76">
        <v>100000</v>
      </c>
    </row>
    <row r="225" spans="1:15" ht="15.5" thickBot="1" x14ac:dyDescent="0.35">
      <c r="B225" s="45">
        <v>45121</v>
      </c>
      <c r="C225" s="19"/>
      <c r="D225" s="19"/>
      <c r="E225" s="19"/>
      <c r="F225" s="19"/>
      <c r="G225" s="19"/>
      <c r="H225" s="19"/>
      <c r="I225" s="76"/>
      <c r="J225" s="76"/>
    </row>
    <row r="226" spans="1:15" ht="16" thickTop="1" thickBot="1" x14ac:dyDescent="0.35">
      <c r="B226" s="160">
        <v>45</v>
      </c>
      <c r="C226" s="262" t="s">
        <v>178</v>
      </c>
      <c r="D226" s="161"/>
      <c r="E226" s="161"/>
      <c r="F226" s="161"/>
      <c r="G226" s="161"/>
      <c r="H226" s="263"/>
      <c r="I226" s="210">
        <f>SUM(I219:I225)</f>
        <v>293327.5</v>
      </c>
      <c r="J226" s="210">
        <f>SUM(J219:J225)</f>
        <v>575000</v>
      </c>
      <c r="O226" s="264"/>
    </row>
    <row r="227" spans="1:15" ht="15.5" thickBot="1" x14ac:dyDescent="0.35">
      <c r="A227" s="197"/>
      <c r="B227" s="206"/>
      <c r="C227" s="3"/>
      <c r="D227" s="3"/>
      <c r="E227" s="3"/>
      <c r="F227" s="3"/>
      <c r="G227" s="3"/>
      <c r="H227" s="3"/>
      <c r="I227" s="265"/>
      <c r="J227" s="266"/>
    </row>
    <row r="228" spans="1:15" ht="15.5" thickBot="1" x14ac:dyDescent="0.35">
      <c r="A228" s="197"/>
      <c r="B228" s="323"/>
      <c r="C228" s="267" t="s">
        <v>179</v>
      </c>
      <c r="D228" s="267"/>
      <c r="E228" s="267"/>
      <c r="F228" s="267"/>
      <c r="G228" s="267"/>
      <c r="H228" s="267"/>
      <c r="I228" s="268"/>
      <c r="J228" s="269"/>
    </row>
    <row r="229" spans="1:15" x14ac:dyDescent="0.3">
      <c r="A229" s="197"/>
      <c r="B229" s="324">
        <v>46</v>
      </c>
      <c r="C229" s="127" t="s">
        <v>180</v>
      </c>
      <c r="D229" s="127"/>
      <c r="E229" s="127"/>
      <c r="F229" s="127"/>
      <c r="G229" s="127"/>
      <c r="H229" s="128"/>
      <c r="I229" s="129">
        <f>SUM(I230:I233)</f>
        <v>650</v>
      </c>
      <c r="J229" s="129">
        <f>SUM(J230:J233)</f>
        <v>2000</v>
      </c>
    </row>
    <row r="230" spans="1:15" x14ac:dyDescent="0.3">
      <c r="A230" s="197"/>
      <c r="B230" s="325"/>
      <c r="C230" s="104" t="s">
        <v>181</v>
      </c>
      <c r="D230" s="68"/>
      <c r="E230" s="68"/>
      <c r="F230" s="68"/>
      <c r="G230" s="68"/>
      <c r="H230" s="136"/>
      <c r="I230" s="70"/>
      <c r="J230" s="76"/>
    </row>
    <row r="231" spans="1:15" x14ac:dyDescent="0.3">
      <c r="A231" s="197"/>
      <c r="B231" s="326">
        <v>461</v>
      </c>
      <c r="C231" s="75" t="s">
        <v>182</v>
      </c>
      <c r="D231" s="19"/>
      <c r="E231" s="19"/>
      <c r="F231" s="19"/>
      <c r="G231" s="19"/>
      <c r="H231" s="46"/>
      <c r="I231" s="76"/>
      <c r="J231" s="270"/>
    </row>
    <row r="232" spans="1:15" x14ac:dyDescent="0.3">
      <c r="A232" s="197"/>
      <c r="B232" s="327">
        <v>46111</v>
      </c>
      <c r="C232" s="75" t="s">
        <v>183</v>
      </c>
      <c r="D232" s="19"/>
      <c r="E232" s="19"/>
      <c r="F232" s="19"/>
      <c r="G232" s="19"/>
      <c r="H232" s="46"/>
      <c r="I232" s="76">
        <v>650</v>
      </c>
      <c r="J232" s="184">
        <v>2000</v>
      </c>
    </row>
    <row r="233" spans="1:15" x14ac:dyDescent="0.3">
      <c r="A233" s="197"/>
      <c r="B233" s="328">
        <v>46131</v>
      </c>
      <c r="C233" s="157"/>
      <c r="D233" s="40"/>
      <c r="E233" s="40"/>
      <c r="F233" s="40"/>
      <c r="G233" s="40"/>
      <c r="H233" s="41"/>
      <c r="I233" s="70"/>
      <c r="J233" s="218"/>
    </row>
    <row r="234" spans="1:15" x14ac:dyDescent="0.3">
      <c r="A234" s="197"/>
      <c r="B234" s="328"/>
      <c r="I234" s="299"/>
      <c r="J234" s="298"/>
      <c r="K234" s="5"/>
    </row>
    <row r="235" spans="1:15" x14ac:dyDescent="0.3">
      <c r="A235" s="197"/>
      <c r="B235" s="326">
        <v>462</v>
      </c>
      <c r="C235" s="131" t="s">
        <v>184</v>
      </c>
      <c r="D235" s="109"/>
      <c r="E235" s="109"/>
      <c r="F235" s="109"/>
      <c r="G235" s="109"/>
      <c r="H235" s="132"/>
      <c r="I235" s="133">
        <f>SUM(I237:I240)</f>
        <v>610665.38</v>
      </c>
      <c r="J235" s="133">
        <f>SUM(J237:J242)</f>
        <v>490000</v>
      </c>
    </row>
    <row r="236" spans="1:15" x14ac:dyDescent="0.3">
      <c r="A236" s="197"/>
      <c r="B236" s="4"/>
      <c r="C236" s="131"/>
      <c r="D236" s="109"/>
      <c r="E236" s="109"/>
      <c r="F236" s="109"/>
      <c r="G236" s="109"/>
      <c r="H236" s="132"/>
      <c r="I236" s="133"/>
      <c r="J236" s="133"/>
    </row>
    <row r="237" spans="1:15" x14ac:dyDescent="0.3">
      <c r="B237" s="103">
        <v>46231</v>
      </c>
      <c r="C237" s="75" t="s">
        <v>185</v>
      </c>
      <c r="D237" s="19"/>
      <c r="E237" s="19"/>
      <c r="F237" s="19"/>
      <c r="G237" s="19"/>
      <c r="H237" s="46"/>
      <c r="I237" s="76">
        <v>45084.78</v>
      </c>
      <c r="J237" s="137">
        <v>50000</v>
      </c>
    </row>
    <row r="238" spans="1:15" x14ac:dyDescent="0.3">
      <c r="B238" s="18">
        <v>462311</v>
      </c>
      <c r="C238" s="75" t="s">
        <v>186</v>
      </c>
      <c r="D238" s="19"/>
      <c r="E238" s="19"/>
      <c r="F238" s="19"/>
      <c r="G238" s="19"/>
      <c r="H238" s="46"/>
      <c r="I238" s="76">
        <v>99807.6</v>
      </c>
      <c r="J238" s="137">
        <v>200000</v>
      </c>
    </row>
    <row r="239" spans="1:15" x14ac:dyDescent="0.3">
      <c r="B239" s="18">
        <v>4624</v>
      </c>
      <c r="C239" s="115" t="s">
        <v>187</v>
      </c>
      <c r="D239" s="24"/>
      <c r="E239" s="24"/>
      <c r="F239" s="24"/>
      <c r="G239" s="24"/>
      <c r="H239" s="46"/>
      <c r="I239" s="76">
        <v>465773</v>
      </c>
      <c r="J239" s="260">
        <v>90000</v>
      </c>
    </row>
    <row r="240" spans="1:15" x14ac:dyDescent="0.3">
      <c r="B240" s="23">
        <v>46241</v>
      </c>
      <c r="C240" s="115" t="s">
        <v>188</v>
      </c>
      <c r="D240" s="24"/>
      <c r="E240" s="24"/>
      <c r="F240" s="24"/>
      <c r="G240" s="24"/>
      <c r="H240" s="199"/>
      <c r="I240" s="156"/>
      <c r="J240" s="76">
        <v>100000</v>
      </c>
    </row>
    <row r="241" spans="1:14" x14ac:dyDescent="0.3">
      <c r="A241" s="197"/>
      <c r="B241" s="329">
        <v>46242</v>
      </c>
      <c r="C241" s="24" t="s">
        <v>189</v>
      </c>
      <c r="D241" s="271"/>
      <c r="E241" s="24"/>
      <c r="F241" s="24"/>
      <c r="G241" s="24"/>
      <c r="H241" s="199"/>
      <c r="I241" s="76"/>
      <c r="J241" s="137"/>
    </row>
    <row r="242" spans="1:14" x14ac:dyDescent="0.3">
      <c r="A242" s="197"/>
      <c r="B242" s="4">
        <v>46243</v>
      </c>
      <c r="C242" s="24" t="s">
        <v>190</v>
      </c>
      <c r="D242" s="24"/>
      <c r="E242" s="24"/>
      <c r="F242" s="24"/>
      <c r="G242" s="24"/>
      <c r="H242" s="199"/>
      <c r="I242" s="76"/>
      <c r="J242" s="13">
        <v>50000</v>
      </c>
    </row>
    <row r="243" spans="1:14" x14ac:dyDescent="0.3">
      <c r="A243" s="197"/>
      <c r="C243" s="243"/>
      <c r="D243" s="24"/>
      <c r="E243" s="24"/>
      <c r="F243" s="24"/>
      <c r="G243" s="24"/>
      <c r="H243" s="199"/>
      <c r="I243" s="70"/>
      <c r="J243" s="186"/>
    </row>
    <row r="244" spans="1:14" x14ac:dyDescent="0.3">
      <c r="A244" s="197"/>
      <c r="B244" s="330">
        <v>463</v>
      </c>
      <c r="C244" s="40" t="s">
        <v>191</v>
      </c>
      <c r="D244" s="19"/>
      <c r="E244" s="19"/>
      <c r="F244" s="19"/>
      <c r="G244" s="19"/>
      <c r="H244" s="199"/>
      <c r="I244" s="70">
        <v>216361.8</v>
      </c>
      <c r="J244" s="272">
        <v>250000</v>
      </c>
    </row>
    <row r="245" spans="1:14" ht="15.5" thickBot="1" x14ac:dyDescent="0.35">
      <c r="A245" s="197"/>
      <c r="B245" s="330"/>
      <c r="H245" s="199"/>
      <c r="I245" s="156"/>
      <c r="J245" s="273"/>
    </row>
    <row r="246" spans="1:14" ht="15.5" thickBot="1" x14ac:dyDescent="0.35">
      <c r="A246" s="197"/>
      <c r="B246" s="331"/>
      <c r="C246" s="223" t="s">
        <v>192</v>
      </c>
      <c r="D246" s="120"/>
      <c r="E246" s="120"/>
      <c r="F246" s="224"/>
      <c r="G246" s="120"/>
      <c r="H246" s="224"/>
      <c r="I246" s="274">
        <f>SUM(I232+I235+I244)</f>
        <v>827677.17999999993</v>
      </c>
      <c r="J246" s="275">
        <f>SUM(J232+J235+J244)</f>
        <v>742000</v>
      </c>
    </row>
    <row r="247" spans="1:14" x14ac:dyDescent="0.3">
      <c r="A247" s="197"/>
      <c r="B247" s="332"/>
      <c r="C247" s="276"/>
      <c r="D247" s="69"/>
      <c r="E247" s="69"/>
      <c r="F247" s="277"/>
      <c r="G247" s="3"/>
      <c r="H247" s="60"/>
      <c r="I247" s="278"/>
      <c r="J247" s="12"/>
    </row>
    <row r="248" spans="1:14" ht="15.5" thickBot="1" x14ac:dyDescent="0.35">
      <c r="B248" s="279"/>
      <c r="C248" s="280" t="s">
        <v>193</v>
      </c>
      <c r="D248" s="124"/>
      <c r="E248" s="124"/>
      <c r="F248" s="124"/>
      <c r="G248" s="281"/>
      <c r="H248" s="282"/>
      <c r="I248" s="283">
        <v>38400</v>
      </c>
      <c r="J248" s="283">
        <v>38000</v>
      </c>
      <c r="N248" s="68"/>
    </row>
    <row r="249" spans="1:14" x14ac:dyDescent="0.3">
      <c r="B249" s="284"/>
      <c r="C249" s="104" t="s">
        <v>196</v>
      </c>
      <c r="D249" s="68"/>
      <c r="E249" s="68"/>
      <c r="F249" s="68"/>
      <c r="G249" s="68"/>
      <c r="H249" s="136"/>
      <c r="I249" s="221">
        <v>38400</v>
      </c>
      <c r="J249" s="13">
        <v>38000</v>
      </c>
    </row>
    <row r="250" spans="1:14" ht="15.5" thickBot="1" x14ac:dyDescent="0.35">
      <c r="B250" s="285">
        <v>47</v>
      </c>
      <c r="C250" s="3"/>
      <c r="D250" s="3"/>
      <c r="E250" s="3"/>
      <c r="F250" s="3"/>
      <c r="G250" s="3"/>
      <c r="H250" s="60"/>
      <c r="I250" s="286"/>
      <c r="J250" s="272"/>
    </row>
    <row r="251" spans="1:14" ht="15.5" thickBot="1" x14ac:dyDescent="0.35">
      <c r="B251" s="18">
        <v>47111</v>
      </c>
      <c r="C251" s="287" t="s">
        <v>194</v>
      </c>
      <c r="D251" s="287"/>
      <c r="E251" s="119"/>
      <c r="F251" s="120"/>
      <c r="G251" s="120"/>
      <c r="H251" s="224"/>
      <c r="I251" s="122">
        <f>SUM(I53+I202+I204+I212+I226+I246+I248)</f>
        <v>9631561.2699999996</v>
      </c>
      <c r="J251" s="122">
        <f>SUM(J53+J202+J204+J212+J226+J246+J248)</f>
        <v>9993000</v>
      </c>
    </row>
    <row r="252" spans="1:14" ht="15.5" thickBot="1" x14ac:dyDescent="0.35">
      <c r="B252" s="288"/>
      <c r="C252" s="355"/>
      <c r="D252" s="356"/>
      <c r="E252" s="356"/>
      <c r="F252" s="356"/>
      <c r="G252" s="356"/>
      <c r="H252" s="357"/>
      <c r="I252" s="289"/>
      <c r="J252" s="290"/>
    </row>
    <row r="253" spans="1:14" ht="15.5" thickBot="1" x14ac:dyDescent="0.35">
      <c r="B253" s="354">
        <v>4</v>
      </c>
      <c r="C253" s="358" t="s">
        <v>195</v>
      </c>
      <c r="D253" s="359"/>
      <c r="E253" s="359"/>
      <c r="F253" s="359"/>
      <c r="G253" s="359"/>
      <c r="H253" s="360"/>
      <c r="I253" s="122"/>
      <c r="J253" s="353">
        <f>SUM(J35-J251)</f>
        <v>0</v>
      </c>
    </row>
    <row r="254" spans="1:14" s="142" customFormat="1" x14ac:dyDescent="0.3">
      <c r="B254" s="308"/>
      <c r="C254" s="308"/>
      <c r="D254" s="139"/>
      <c r="E254" s="139"/>
      <c r="F254" s="139"/>
      <c r="G254" s="139"/>
      <c r="H254" s="308"/>
      <c r="I254" s="141"/>
      <c r="J254" s="352"/>
    </row>
    <row r="255" spans="1:14" s="142" customFormat="1" x14ac:dyDescent="0.3">
      <c r="B255" s="308"/>
      <c r="C255" s="308"/>
      <c r="D255" s="308"/>
      <c r="E255" s="308"/>
      <c r="F255" s="308"/>
      <c r="G255" s="308"/>
      <c r="H255" s="308"/>
      <c r="I255" s="141"/>
      <c r="J255" s="352"/>
    </row>
    <row r="256" spans="1:14" x14ac:dyDescent="0.3">
      <c r="A256" s="367" t="s">
        <v>201</v>
      </c>
      <c r="B256" s="367"/>
      <c r="C256" s="367"/>
      <c r="D256" s="308"/>
      <c r="E256" s="308"/>
      <c r="F256" s="308"/>
      <c r="G256" s="308"/>
      <c r="H256" s="308"/>
      <c r="I256" s="141"/>
      <c r="J256" s="351"/>
    </row>
    <row r="257" spans="1:11" x14ac:dyDescent="0.3">
      <c r="A257" s="367" t="s">
        <v>203</v>
      </c>
      <c r="B257" s="367"/>
      <c r="C257" s="367"/>
      <c r="D257" s="308"/>
      <c r="E257" s="308"/>
      <c r="F257" s="308"/>
      <c r="G257" s="308"/>
      <c r="H257" s="308"/>
      <c r="I257" s="141"/>
      <c r="J257" s="351"/>
    </row>
    <row r="258" spans="1:11" x14ac:dyDescent="0.3">
      <c r="A258" s="367" t="s">
        <v>202</v>
      </c>
      <c r="B258" s="367"/>
      <c r="C258" s="367"/>
      <c r="D258" s="308"/>
      <c r="E258" s="308"/>
      <c r="F258" s="308"/>
      <c r="G258" s="308"/>
      <c r="H258" s="363" t="s">
        <v>198</v>
      </c>
      <c r="I258" s="364"/>
      <c r="J258" s="364"/>
      <c r="K258" s="333"/>
    </row>
    <row r="259" spans="1:11" x14ac:dyDescent="0.3">
      <c r="A259" s="333"/>
      <c r="B259" s="308"/>
      <c r="C259" s="308"/>
      <c r="D259" s="308"/>
      <c r="E259" s="308"/>
      <c r="F259" s="308"/>
      <c r="G259" s="308"/>
      <c r="H259" s="365" t="s">
        <v>199</v>
      </c>
      <c r="I259" s="365"/>
      <c r="J259" s="365"/>
      <c r="K259" s="333"/>
    </row>
    <row r="260" spans="1:11" ht="15.5" x14ac:dyDescent="0.35">
      <c r="A260" s="333"/>
      <c r="B260" s="308"/>
      <c r="C260" s="308"/>
      <c r="D260" s="308"/>
      <c r="E260" s="308"/>
      <c r="F260" s="308"/>
      <c r="G260" s="308"/>
      <c r="H260" s="294"/>
      <c r="I260" s="348"/>
      <c r="J260" s="349"/>
      <c r="K260" s="333"/>
    </row>
    <row r="261" spans="1:11" x14ac:dyDescent="0.3">
      <c r="B261" s="308"/>
      <c r="C261" s="308"/>
      <c r="D261" s="308"/>
      <c r="E261" s="308"/>
      <c r="F261" s="308"/>
      <c r="G261" s="308"/>
      <c r="H261" s="366" t="s">
        <v>200</v>
      </c>
      <c r="I261" s="366"/>
      <c r="J261" s="366"/>
      <c r="K261" s="333"/>
    </row>
    <row r="262" spans="1:11" x14ac:dyDescent="0.3">
      <c r="B262" s="308"/>
      <c r="C262" s="308"/>
      <c r="D262" s="308"/>
      <c r="E262" s="308"/>
      <c r="F262" s="308"/>
      <c r="G262" s="308"/>
      <c r="H262" s="366"/>
      <c r="I262" s="366"/>
      <c r="J262" s="366"/>
      <c r="K262" s="333"/>
    </row>
    <row r="263" spans="1:11" x14ac:dyDescent="0.3">
      <c r="B263" s="308"/>
      <c r="C263" s="308"/>
      <c r="D263" s="341"/>
      <c r="E263" s="341"/>
      <c r="F263" s="333"/>
      <c r="G263" s="333"/>
      <c r="H263" s="294"/>
      <c r="I263" s="350"/>
      <c r="J263" s="350"/>
      <c r="K263" s="333"/>
    </row>
    <row r="264" spans="1:11" x14ac:dyDescent="0.3">
      <c r="B264" s="308"/>
      <c r="C264" s="308"/>
      <c r="D264" s="341"/>
      <c r="E264" s="341"/>
      <c r="F264" s="333"/>
      <c r="G264" s="333"/>
      <c r="H264" s="362"/>
      <c r="I264" s="362"/>
      <c r="J264" s="362"/>
      <c r="K264" s="333"/>
    </row>
    <row r="265" spans="1:11" x14ac:dyDescent="0.3">
      <c r="B265" s="308"/>
      <c r="C265" s="308"/>
      <c r="D265" s="343"/>
      <c r="E265" s="343"/>
      <c r="F265" s="343"/>
      <c r="G265" s="343"/>
      <c r="H265" s="362"/>
      <c r="I265" s="362"/>
      <c r="J265" s="362"/>
      <c r="K265" s="333"/>
    </row>
    <row r="266" spans="1:11" x14ac:dyDescent="0.3">
      <c r="B266" s="308"/>
      <c r="C266" s="341"/>
      <c r="D266" s="343"/>
      <c r="E266" s="343"/>
      <c r="F266" s="343"/>
      <c r="G266" s="343"/>
      <c r="H266" s="362"/>
      <c r="I266" s="362"/>
      <c r="J266" s="362"/>
      <c r="K266" s="333"/>
    </row>
    <row r="267" spans="1:11" x14ac:dyDescent="0.3">
      <c r="B267" s="334"/>
      <c r="C267" s="341"/>
      <c r="D267" s="343"/>
      <c r="E267" s="343"/>
      <c r="F267" s="343"/>
      <c r="G267" s="343"/>
      <c r="H267" s="362"/>
      <c r="I267" s="362"/>
      <c r="J267" s="362"/>
      <c r="K267" s="333"/>
    </row>
    <row r="268" spans="1:11" x14ac:dyDescent="0.3">
      <c r="B268" s="334"/>
      <c r="C268" s="342"/>
      <c r="D268" s="343"/>
      <c r="E268" s="343"/>
      <c r="F268" s="343"/>
      <c r="G268" s="343"/>
      <c r="H268" s="362"/>
      <c r="I268" s="362"/>
      <c r="J268" s="362"/>
      <c r="K268" s="333"/>
    </row>
    <row r="269" spans="1:11" x14ac:dyDescent="0.3">
      <c r="B269" s="342"/>
      <c r="C269" s="343"/>
      <c r="D269" s="343"/>
      <c r="E269" s="343"/>
      <c r="F269" s="343"/>
      <c r="G269" s="343"/>
      <c r="H269" s="362"/>
      <c r="I269" s="362"/>
      <c r="J269" s="362"/>
      <c r="K269" s="333"/>
    </row>
    <row r="270" spans="1:11" x14ac:dyDescent="0.3">
      <c r="B270" s="342"/>
      <c r="C270" s="343"/>
      <c r="D270" s="343"/>
      <c r="E270" s="343"/>
      <c r="F270" s="343"/>
      <c r="G270" s="343"/>
      <c r="H270" s="362"/>
      <c r="I270" s="362"/>
      <c r="J270" s="362"/>
      <c r="K270" s="333"/>
    </row>
    <row r="271" spans="1:11" x14ac:dyDescent="0.3">
      <c r="B271" s="342"/>
      <c r="C271" s="343"/>
      <c r="D271" s="343"/>
      <c r="E271" s="343"/>
      <c r="F271" s="343"/>
      <c r="G271" s="343"/>
      <c r="H271" s="344"/>
      <c r="I271" s="309"/>
      <c r="J271" s="309"/>
      <c r="K271" s="333"/>
    </row>
    <row r="272" spans="1:11" x14ac:dyDescent="0.3">
      <c r="B272" s="342"/>
      <c r="C272" s="343"/>
      <c r="D272" s="343"/>
      <c r="E272" s="343"/>
      <c r="F272" s="343"/>
      <c r="G272" s="343"/>
      <c r="H272" s="344"/>
      <c r="I272" s="309"/>
      <c r="J272" s="345"/>
      <c r="K272" s="333"/>
    </row>
    <row r="273" spans="1:11" x14ac:dyDescent="0.3">
      <c r="B273" s="342"/>
      <c r="C273" s="343"/>
      <c r="D273" s="341"/>
      <c r="E273" s="346"/>
      <c r="F273" s="333"/>
      <c r="G273" s="343"/>
      <c r="H273" s="343"/>
      <c r="I273" s="309"/>
      <c r="J273" s="345"/>
      <c r="K273" s="333"/>
    </row>
    <row r="274" spans="1:11" x14ac:dyDescent="0.3">
      <c r="B274" s="342"/>
      <c r="C274" s="343"/>
      <c r="D274" s="343"/>
      <c r="E274" s="343"/>
      <c r="F274" s="343"/>
      <c r="G274" s="343"/>
      <c r="H274" s="343"/>
      <c r="I274" s="309"/>
      <c r="J274" s="309"/>
      <c r="K274" s="333"/>
    </row>
    <row r="275" spans="1:11" ht="12" customHeight="1" x14ac:dyDescent="0.3">
      <c r="B275" s="342"/>
      <c r="C275" s="343"/>
      <c r="D275" s="343"/>
      <c r="E275" s="343"/>
      <c r="F275" s="343"/>
      <c r="G275" s="343"/>
      <c r="H275" s="343"/>
      <c r="I275" s="309"/>
      <c r="J275" s="309"/>
      <c r="K275" s="333"/>
    </row>
    <row r="276" spans="1:11" x14ac:dyDescent="0.3">
      <c r="B276" s="342"/>
      <c r="C276" s="341"/>
      <c r="D276" s="343"/>
      <c r="E276" s="343"/>
      <c r="F276" s="343"/>
      <c r="G276" s="343"/>
      <c r="H276" s="343"/>
      <c r="I276" s="309"/>
      <c r="J276" s="345"/>
      <c r="K276" s="333"/>
    </row>
    <row r="277" spans="1:11" x14ac:dyDescent="0.3">
      <c r="B277" s="342"/>
      <c r="C277" s="342"/>
      <c r="D277" s="343"/>
      <c r="E277" s="343"/>
      <c r="F277" s="343"/>
      <c r="G277" s="343"/>
      <c r="H277" s="343"/>
      <c r="I277" s="309"/>
      <c r="J277" s="347"/>
      <c r="K277" s="333"/>
    </row>
    <row r="278" spans="1:11" x14ac:dyDescent="0.3">
      <c r="B278" s="342"/>
      <c r="C278" s="342"/>
      <c r="D278" s="3"/>
      <c r="E278" s="3"/>
      <c r="J278" s="294"/>
    </row>
    <row r="279" spans="1:11" x14ac:dyDescent="0.3">
      <c r="B279" s="342"/>
      <c r="C279" s="342"/>
      <c r="J279" s="294"/>
    </row>
    <row r="280" spans="1:11" x14ac:dyDescent="0.3">
      <c r="B280" s="342"/>
      <c r="C280" s="342"/>
      <c r="J280" s="296"/>
    </row>
    <row r="281" spans="1:11" x14ac:dyDescent="0.3">
      <c r="B281" s="292"/>
      <c r="C281" s="3"/>
      <c r="J281" s="291"/>
    </row>
    <row r="282" spans="1:11" x14ac:dyDescent="0.3">
      <c r="B282" s="295"/>
      <c r="J282" s="141"/>
      <c r="K282" s="333"/>
    </row>
    <row r="283" spans="1:11" s="297" customFormat="1" x14ac:dyDescent="0.3">
      <c r="A283" s="2"/>
      <c r="B283" s="2"/>
      <c r="C283" s="2"/>
      <c r="D283" s="2"/>
      <c r="E283" s="2"/>
      <c r="F283" s="2"/>
      <c r="G283" s="2"/>
      <c r="H283" s="2"/>
      <c r="I283" s="14"/>
      <c r="J283" s="141"/>
      <c r="K283" s="337"/>
    </row>
    <row r="284" spans="1:11" s="297" customFormat="1" x14ac:dyDescent="0.3">
      <c r="A284" s="2"/>
      <c r="B284" s="2"/>
      <c r="C284" s="2"/>
      <c r="D284" s="2"/>
      <c r="E284" s="2"/>
      <c r="F284" s="2"/>
      <c r="G284" s="2"/>
      <c r="H284" s="2"/>
      <c r="I284" s="14"/>
      <c r="J284" s="141"/>
      <c r="K284" s="337"/>
    </row>
    <row r="285" spans="1:11" s="142" customFormat="1" x14ac:dyDescent="0.3">
      <c r="A285" s="2"/>
      <c r="B285" s="2"/>
      <c r="C285" s="2"/>
      <c r="D285" s="2"/>
      <c r="E285" s="2"/>
      <c r="F285" s="2"/>
      <c r="G285" s="2"/>
      <c r="H285" s="2"/>
      <c r="I285" s="14"/>
      <c r="J285" s="141"/>
    </row>
    <row r="286" spans="1:11" s="142" customFormat="1" x14ac:dyDescent="0.3">
      <c r="A286" s="314"/>
      <c r="B286" s="2"/>
      <c r="C286" s="2"/>
      <c r="D286" s="2"/>
      <c r="E286" s="2"/>
      <c r="F286" s="2"/>
      <c r="G286" s="2"/>
      <c r="H286" s="2"/>
      <c r="I286" s="14"/>
      <c r="J286" s="141"/>
    </row>
    <row r="287" spans="1:11" ht="20.149999999999999" customHeight="1" x14ac:dyDescent="0.3">
      <c r="A287" s="314"/>
      <c r="J287" s="293"/>
    </row>
    <row r="288" spans="1:11" ht="20.149999999999999" customHeight="1" x14ac:dyDescent="0.3">
      <c r="A288" s="142"/>
      <c r="J288" s="293"/>
    </row>
    <row r="289" spans="1:10" ht="20.149999999999999" customHeight="1" x14ac:dyDescent="0.3">
      <c r="A289" s="142"/>
      <c r="J289" s="296"/>
    </row>
    <row r="290" spans="1:10" ht="20.149999999999999" customHeight="1" x14ac:dyDescent="0.3">
      <c r="J290" s="339"/>
    </row>
    <row r="291" spans="1:10" ht="20.149999999999999" customHeight="1" x14ac:dyDescent="0.3">
      <c r="J291" s="293"/>
    </row>
    <row r="292" spans="1:10" ht="20.149999999999999" customHeight="1" x14ac:dyDescent="0.3">
      <c r="J292" s="294"/>
    </row>
    <row r="293" spans="1:10" ht="20.149999999999999" customHeight="1" x14ac:dyDescent="0.3">
      <c r="J293" s="291"/>
    </row>
    <row r="294" spans="1:10" ht="20.149999999999999" customHeight="1" x14ac:dyDescent="0.3">
      <c r="J294" s="96"/>
    </row>
    <row r="295" spans="1:10" ht="20.149999999999999" customHeight="1" x14ac:dyDescent="0.3">
      <c r="J295" s="96"/>
    </row>
    <row r="296" spans="1:10" ht="20.149999999999999" customHeight="1" x14ac:dyDescent="0.3">
      <c r="J296" s="96"/>
    </row>
    <row r="297" spans="1:10" ht="20.149999999999999" customHeight="1" x14ac:dyDescent="0.3">
      <c r="J297" s="265"/>
    </row>
  </sheetData>
  <mergeCells count="11">
    <mergeCell ref="C252:H252"/>
    <mergeCell ref="C253:H253"/>
    <mergeCell ref="B2:J2"/>
    <mergeCell ref="B4:J4"/>
    <mergeCell ref="H264:J270"/>
    <mergeCell ref="H258:J258"/>
    <mergeCell ref="H259:J259"/>
    <mergeCell ref="H261:J262"/>
    <mergeCell ref="A257:C257"/>
    <mergeCell ref="A258:C258"/>
    <mergeCell ref="A256:C256"/>
  </mergeCells>
  <pageMargins left="0.7" right="0.7" top="0.75" bottom="0.75" header="0.3" footer="0.3"/>
  <pageSetup paperSize="9" scale="65" orientation="portrait" verticalDpi="597" r:id="rId1"/>
  <rowBreaks count="3" manualBreakCount="3">
    <brk id="68" max="16383" man="1"/>
    <brk id="142" min="1" max="14" man="1"/>
    <brk id="214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</dc:creator>
  <cp:lastModifiedBy>vlasta</cp:lastModifiedBy>
  <cp:lastPrinted>2020-11-30T13:12:34Z</cp:lastPrinted>
  <dcterms:created xsi:type="dcterms:W3CDTF">2020-10-15T07:19:28Z</dcterms:created>
  <dcterms:modified xsi:type="dcterms:W3CDTF">2020-11-30T13:13:00Z</dcterms:modified>
</cp:coreProperties>
</file>