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7 REDOVITA pisana\"/>
    </mc:Choice>
  </mc:AlternateContent>
  <xr:revisionPtr revIDLastSave="0" documentId="13_ncr:1_{AA56214F-BB91-4AD7-BC42-50FDCA2E156B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Plan 2019" sheetId="1" r:id="rId1"/>
    <sheet name="Sheet3" sheetId="3" r:id="rId2"/>
  </sheets>
  <definedNames>
    <definedName name="_xlnm.Print_Area" localSheetId="0">'Plan 2019'!$B$1:$K$274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I207" i="1"/>
  <c r="J207" i="1"/>
  <c r="J229" i="1"/>
  <c r="K221" i="1" l="1"/>
  <c r="K139" i="1" l="1"/>
  <c r="J225" i="1" l="1"/>
  <c r="J213" i="1"/>
  <c r="J234" i="1" l="1"/>
  <c r="J244" i="1" s="1"/>
  <c r="I234" i="1"/>
  <c r="K232" i="1" l="1"/>
  <c r="K200" i="1" l="1"/>
  <c r="K199" i="1"/>
  <c r="K239" i="1" l="1"/>
  <c r="K223" i="1" l="1"/>
  <c r="K181" i="1" l="1"/>
  <c r="J20" i="1"/>
  <c r="J35" i="1"/>
  <c r="K186" i="1" l="1"/>
  <c r="K222" i="1" l="1"/>
  <c r="J130" i="1" l="1"/>
  <c r="K135" i="1" l="1"/>
  <c r="I229" i="1" l="1"/>
  <c r="K229" i="1" s="1"/>
  <c r="K157" i="1"/>
  <c r="I130" i="1"/>
  <c r="K93" i="1"/>
  <c r="K92" i="1"/>
  <c r="K91" i="1"/>
  <c r="K89" i="1"/>
  <c r="K88" i="1"/>
  <c r="K87" i="1"/>
  <c r="K86" i="1"/>
  <c r="K109" i="1" l="1"/>
  <c r="K164" i="1" l="1"/>
  <c r="K134" i="1" l="1"/>
  <c r="K175" i="1" l="1"/>
  <c r="K190" i="1" l="1"/>
  <c r="K90" i="1" l="1"/>
  <c r="K59" i="1"/>
  <c r="K64" i="1"/>
  <c r="K168" i="1" l="1"/>
  <c r="K198" i="1" l="1"/>
  <c r="K196" i="1"/>
  <c r="K205" i="1" l="1"/>
  <c r="K192" i="1" l="1"/>
  <c r="K197" i="1" l="1"/>
  <c r="K191" i="1" l="1"/>
  <c r="J246" i="1" l="1"/>
  <c r="K246" i="1" s="1"/>
  <c r="K247" i="1"/>
  <c r="J166" i="1" l="1"/>
  <c r="J49" i="1"/>
  <c r="K61" i="1" l="1"/>
  <c r="K103" i="1" l="1"/>
  <c r="K66" i="1" l="1"/>
  <c r="K104" i="1" l="1"/>
  <c r="K113" i="1"/>
  <c r="K118" i="1" l="1"/>
  <c r="K112" i="1"/>
  <c r="K143" i="1" l="1"/>
  <c r="K195" i="1"/>
  <c r="J194" i="1" l="1"/>
  <c r="J189" i="1"/>
  <c r="J171" i="1"/>
  <c r="J151" i="1"/>
  <c r="J148" i="1"/>
  <c r="J137" i="1"/>
  <c r="J124" i="1"/>
  <c r="J117" i="1"/>
  <c r="J108" i="1"/>
  <c r="J102" i="1"/>
  <c r="J95" i="1"/>
  <c r="J73" i="1"/>
  <c r="J68" i="1"/>
  <c r="J40" i="1"/>
  <c r="J14" i="1"/>
  <c r="J202" i="1" l="1"/>
  <c r="J183" i="1"/>
  <c r="J99" i="1"/>
  <c r="J54" i="1"/>
  <c r="J36" i="1"/>
  <c r="J114" i="1"/>
  <c r="I171" i="1"/>
  <c r="I194" i="1"/>
  <c r="K194" i="1" s="1"/>
  <c r="I189" i="1"/>
  <c r="I166" i="1"/>
  <c r="I151" i="1"/>
  <c r="I148" i="1"/>
  <c r="I137" i="1"/>
  <c r="I124" i="1"/>
  <c r="I117" i="1"/>
  <c r="I108" i="1"/>
  <c r="I102" i="1"/>
  <c r="I49" i="1"/>
  <c r="I44" i="1"/>
  <c r="K44" i="1" s="1"/>
  <c r="I40" i="1"/>
  <c r="I14" i="1"/>
  <c r="I20" i="1"/>
  <c r="I35" i="1"/>
  <c r="I68" i="1"/>
  <c r="I73" i="1"/>
  <c r="I95" i="1"/>
  <c r="K95" i="1" s="1"/>
  <c r="I225" i="1"/>
  <c r="I244" i="1"/>
  <c r="I202" i="1" l="1"/>
  <c r="K202" i="1" s="1"/>
  <c r="K189" i="1"/>
  <c r="I54" i="1"/>
  <c r="I114" i="1"/>
  <c r="I183" i="1"/>
  <c r="I99" i="1"/>
  <c r="I36" i="1"/>
  <c r="I203" i="1" l="1"/>
  <c r="K62" i="1"/>
  <c r="K241" i="1" l="1"/>
  <c r="K180" i="1"/>
  <c r="K132" i="1"/>
  <c r="K30" i="1"/>
  <c r="K179" i="1" l="1"/>
  <c r="K178" i="1"/>
  <c r="K238" i="1" l="1"/>
  <c r="K224" i="1"/>
  <c r="K237" i="1" l="1"/>
  <c r="K63" i="1" l="1"/>
  <c r="K67" i="1"/>
  <c r="K122" i="1" l="1"/>
  <c r="K155" i="1" l="1"/>
  <c r="K167" i="1" l="1"/>
  <c r="K220" i="1" l="1"/>
  <c r="K187" i="1"/>
  <c r="K177" i="1"/>
  <c r="K176" i="1"/>
  <c r="K174" i="1"/>
  <c r="K173" i="1"/>
  <c r="K172" i="1"/>
  <c r="K169" i="1"/>
  <c r="K163" i="1"/>
  <c r="K162" i="1"/>
  <c r="K161" i="1"/>
  <c r="K159" i="1"/>
  <c r="K156" i="1"/>
  <c r="K154" i="1"/>
  <c r="K153" i="1"/>
  <c r="K149" i="1"/>
  <c r="K144" i="1"/>
  <c r="K141" i="1"/>
  <c r="K138" i="1"/>
  <c r="K128" i="1"/>
  <c r="K127" i="1"/>
  <c r="K126" i="1"/>
  <c r="K125" i="1"/>
  <c r="K121" i="1"/>
  <c r="K120" i="1"/>
  <c r="K119" i="1"/>
  <c r="K110" i="1"/>
  <c r="K106" i="1"/>
  <c r="K105" i="1"/>
  <c r="K97" i="1"/>
  <c r="K96" i="1"/>
  <c r="K85" i="1"/>
  <c r="K84" i="1"/>
  <c r="K83" i="1"/>
  <c r="K82" i="1"/>
  <c r="K81" i="1"/>
  <c r="K80" i="1"/>
  <c r="K79" i="1"/>
  <c r="K78" i="1"/>
  <c r="K77" i="1"/>
  <c r="K76" i="1"/>
  <c r="K75" i="1"/>
  <c r="K74" i="1"/>
  <c r="K65" i="1"/>
  <c r="K60" i="1"/>
  <c r="K58" i="1"/>
  <c r="K50" i="1"/>
  <c r="K47" i="1"/>
  <c r="K46" i="1"/>
  <c r="K41" i="1"/>
  <c r="K25" i="1"/>
  <c r="K18" i="1"/>
  <c r="K13" i="1"/>
  <c r="K12" i="1"/>
  <c r="K35" i="1" l="1"/>
  <c r="C20" i="3" l="1"/>
  <c r="K244" i="1" l="1"/>
  <c r="K234" i="1"/>
  <c r="K137" i="1"/>
  <c r="K102" i="1"/>
  <c r="K20" i="1"/>
  <c r="K14" i="1"/>
  <c r="K114" i="1" l="1"/>
  <c r="K40" i="1"/>
  <c r="K49" i="1"/>
  <c r="K73" i="1"/>
  <c r="K117" i="1"/>
  <c r="K151" i="1"/>
  <c r="K68" i="1"/>
  <c r="K108" i="1"/>
  <c r="K124" i="1"/>
  <c r="K148" i="1"/>
  <c r="K166" i="1"/>
  <c r="K225" i="1"/>
  <c r="K36" i="1"/>
  <c r="K54" i="1"/>
  <c r="K99" i="1"/>
  <c r="K171" i="1" l="1"/>
  <c r="K130" i="1" l="1"/>
  <c r="K183" i="1"/>
  <c r="J203" i="1" l="1"/>
  <c r="J249" i="1" s="1"/>
  <c r="K203" i="1" l="1"/>
  <c r="J251" i="1" l="1"/>
  <c r="K211" i="1"/>
  <c r="I213" i="1"/>
  <c r="K213" i="1" s="1"/>
  <c r="I249" i="1" l="1"/>
  <c r="K249" i="1" s="1"/>
  <c r="K207" i="1"/>
  <c r="I208" i="1"/>
</calcChain>
</file>

<file path=xl/sharedStrings.xml><?xml version="1.0" encoding="utf-8"?>
<sst xmlns="http://schemas.openxmlformats.org/spreadsheetml/2006/main" count="220" uniqueCount="203">
  <si>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</si>
  <si>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</si>
  <si>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</si>
  <si>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</si>
  <si>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</si>
  <si>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</si>
  <si>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</si>
  <si>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</si>
  <si>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</si>
  <si>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</si>
  <si>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</si>
  <si>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</si>
  <si>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</si>
  <si>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</si>
  <si>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</si>
  <si>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</si>
  <si>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Otpis obveza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</si>
  <si>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</si>
  <si>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</si>
  <si>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</si>
  <si>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</si>
  <si>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</si>
  <si>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</si>
  <si>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</si>
  <si>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</si>
  <si>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</si>
  <si>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</si>
  <si>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</si>
  <si>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</si>
  <si>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</si>
  <si>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</si>
  <si>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</si>
  <si>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</si>
  <si>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</si>
  <si>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</si>
  <si>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</si>
  <si>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</si>
  <si>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</si>
  <si>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</si>
  <si>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</si>
  <si>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</si>
  <si>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</si>
  <si>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</si>
  <si>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</si>
  <si>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</si>
  <si>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</si>
  <si>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</si>
  <si>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</si>
  <si>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</si>
  <si>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CJENIK USLUGA</t>
  </si>
  <si>
    <t>Povjerenstvo za NADZOR RADA ČLANOVA</t>
  </si>
  <si>
    <t xml:space="preserve">Odbori PODRUČNI </t>
  </si>
  <si>
    <t>Odbori za priznavanje stranih kvalifikacija</t>
  </si>
  <si>
    <t>Stegovna tijela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</si>
  <si>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</si>
  <si>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</si>
  <si>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</si>
  <si>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</si>
  <si>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</si>
  <si>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</si>
  <si>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</si>
  <si>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</si>
  <si>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</si>
  <si>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</si>
  <si>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</si>
  <si>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</si>
  <si>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</si>
  <si>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</si>
  <si>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</si>
  <si>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</si>
  <si>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</si>
  <si>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</si>
  <si>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</si>
  <si>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</si>
  <si>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</si>
  <si>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</si>
  <si>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</si>
  <si>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</si>
  <si>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</si>
  <si>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</si>
  <si>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</si>
  <si>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</si>
  <si>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</si>
  <si>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</si>
  <si>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</si>
  <si>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</si>
  <si>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</si>
  <si>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</si>
  <si>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</si>
  <si>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</si>
  <si>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</si>
  <si>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</si>
  <si>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</si>
  <si>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</si>
  <si>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</si>
  <si>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</si>
  <si>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</si>
  <si>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</si>
  <si>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</si>
  <si>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</si>
  <si>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</si>
  <si>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</si>
  <si>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</si>
  <si>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</si>
  <si>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</si>
  <si>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Ažuriranje računalnih programa (Saguaro info, Spin soft)</t>
  </si>
  <si>
    <t>Ažuriranja WEB stranice  (Sto 2 i sl.)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</si>
  <si>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</si>
  <si>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</si>
  <si>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</si>
  <si>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</si>
  <si>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</si>
  <si>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</si>
  <si>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>Ukupno 425</t>
  </si>
  <si>
    <t xml:space="preserve">Ostali nespomenuti rashodi </t>
  </si>
  <si>
    <t>Premije osiguranja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</si>
  <si>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</si>
  <si>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</si>
  <si>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</si>
  <si>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</si>
  <si>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</si>
  <si>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</si>
  <si>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</si>
  <si>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</si>
  <si>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</si>
  <si>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</si>
  <si>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</si>
  <si>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</si>
  <si>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</si>
  <si>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</si>
  <si>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</si>
  <si>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</si>
  <si>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</si>
  <si>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</si>
  <si>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</si>
  <si>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</si>
  <si>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</si>
  <si>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</si>
  <si>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</si>
  <si>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</si>
  <si>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</si>
  <si>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</si>
  <si>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</si>
  <si>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</si>
  <si>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Neotp.vrijed.i drugi rashodi otuđene i rashodovane dugotrajne imovine</t>
  </si>
  <si>
    <t>Otpisana potraživanja</t>
  </si>
  <si>
    <t>UKUPNO OSTALI RASHODI</t>
  </si>
  <si>
    <t>R A S H O D I   U K U P N O</t>
  </si>
  <si>
    <t>Povjerenstvo za financije:</t>
  </si>
  <si>
    <t>UKUPNO OSTALI PRIHODI</t>
  </si>
  <si>
    <t>HRVATSKA KOMORA INŽENJERA GRAĐEVINARSTVA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</si>
  <si>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</si>
  <si>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</si>
  <si>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</si>
  <si>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</si>
  <si>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</si>
  <si>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</si>
  <si>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CROSKILL</t>
  </si>
  <si>
    <t xml:space="preserve">PRENESENA SREDSTVA </t>
  </si>
  <si>
    <t>IZVRŠENJE</t>
  </si>
  <si>
    <t>% IZVRŠENJA</t>
  </si>
  <si>
    <t>Reprezentacija - Opatija (ugostiteljske usluge i sl.)</t>
  </si>
  <si>
    <t>Plenarna sjednica</t>
  </si>
  <si>
    <t xml:space="preserve">CROSKIL </t>
  </si>
  <si>
    <t>Troškovi- ekspertize</t>
  </si>
  <si>
    <t xml:space="preserve">Troškovi održ.SKUPŠTNE HKIG </t>
  </si>
  <si>
    <t>KOLOS - STATUETE</t>
  </si>
  <si>
    <t>POVRAT ŠTETE CRO OSIG</t>
  </si>
  <si>
    <t>Centar za mirenje</t>
  </si>
  <si>
    <t xml:space="preserve"> UPRAVNI ODBOR,NADZORNI ODBOR</t>
  </si>
  <si>
    <t>TEKUĆI RASH. VEZANI UZ FINANC.-CROSKILLAS</t>
  </si>
  <si>
    <t>Ostali prihodi</t>
  </si>
  <si>
    <t>Usluge tiska ostalo</t>
  </si>
  <si>
    <t>Autorski ugovori, UG o djelu</t>
  </si>
  <si>
    <t>VIŠAK PRIHODA NAD RASHODIMA</t>
  </si>
  <si>
    <t>RASHODI AMORTIZACIJA</t>
  </si>
  <si>
    <t>Sergej Črnjar, dipl.ing.građ.</t>
  </si>
  <si>
    <t>Andrino Petković, dipl.ing.građ</t>
  </si>
  <si>
    <t>Branko Poljanić, dipl.ing.građ</t>
  </si>
  <si>
    <t>Povjerenstvo za BIM</t>
  </si>
  <si>
    <t>Povjerenstvo za dodjelu novčane pomoći</t>
  </si>
  <si>
    <t>Povjerenstvo za dodjelu nagrada studentima</t>
  </si>
  <si>
    <t>Povjerenstvo za tipske ugovore</t>
  </si>
  <si>
    <t>Povjerenstvo za odnose s javnošću/e stranicu</t>
  </si>
  <si>
    <t>Povjerenstvo za priručnike i smjernice</t>
  </si>
  <si>
    <t>Neovisna revizija</t>
  </si>
  <si>
    <t>Pomoč članovima -Pravilnik o nov.pomoći</t>
  </si>
  <si>
    <t>Stipendije studentima</t>
  </si>
  <si>
    <t>Računovodstveno savjetovanje</t>
  </si>
  <si>
    <t>Smjernice i tipski ugovori</t>
  </si>
  <si>
    <t>Povjerenstvo za osiguranje</t>
  </si>
  <si>
    <t>Rashodi po odl.UO</t>
  </si>
  <si>
    <t>Jurica Vrdoljak , dipl.ing.građ</t>
  </si>
  <si>
    <t xml:space="preserve">Pomoć strukovnim udrugama </t>
  </si>
  <si>
    <t>Reprezentacija; PO</t>
  </si>
  <si>
    <t>Marko Jerinić, dipl.ing.građ</t>
  </si>
  <si>
    <t>Nina Dražin Lovrec, dipl.ing.građ</t>
  </si>
  <si>
    <t>REBALANS 2019.</t>
  </si>
  <si>
    <t>Povjerenstvo za javnu nabavu</t>
  </si>
  <si>
    <t>Povjerenstvo za ZAKONODAV.</t>
  </si>
  <si>
    <t>PRIJEDLOG</t>
  </si>
  <si>
    <r>
      <t xml:space="preserve"> </t>
    </r>
    <r>
      <rPr>
        <b/>
        <sz val="12"/>
        <rFont val="Tahoma"/>
        <family val="2"/>
        <charset val="238"/>
      </rPr>
      <t>za razdoblje od 1. 1. do  31. 12. 2019.</t>
    </r>
  </si>
  <si>
    <t>Izvješće o izvršenju Plana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</si>
</sst>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4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name val="Tahoma"/>
      <family val="2"/>
      <charset val="238"/>
    </font>
    <font>
      <sz val="12"/>
      <color indexed="17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1"/>
      <name val="Tahoma"/>
      <family val="2"/>
      <charset val="238"/>
    </font>
    <font>
      <sz val="11"/>
      <color indexed="17"/>
      <name val="Tahoma"/>
      <family val="2"/>
      <charset val="238"/>
    </font>
    <font>
      <i/>
      <sz val="11"/>
      <name val="Tahoma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6" borderId="87" applyNumberFormat="0" applyAlignment="0" applyProtection="0"/>
  </cellStyleXfs>
  <cellXfs count="471">
    <xf numFmtId="0" fontId="0" fillId="0" borderId="0" xfId="0"/>
    <xf numFmtId="0" fontId="7" fillId="2" borderId="0" xfId="0" applyFont="1" applyFill="1" applyBorder="1"/>
    <xf numFmtId="0" fontId="7" fillId="0" borderId="0" xfId="0" applyFont="1" applyFill="1" applyBorder="1"/>
    <xf numFmtId="4" fontId="0" fillId="0" borderId="0" xfId="0" applyNumberFormat="1"/>
    <xf numFmtId="0" fontId="9" fillId="0" borderId="0" xfId="0" applyFont="1" applyFill="1" applyBorder="1"/>
    <xf numFmtId="0" fontId="9" fillId="0" borderId="35" xfId="0" applyFont="1" applyFill="1" applyBorder="1"/>
    <xf numFmtId="0" fontId="7" fillId="0" borderId="38" xfId="0" applyFont="1" applyFill="1" applyBorder="1"/>
    <xf numFmtId="0" fontId="7" fillId="0" borderId="5" xfId="0" applyNumberFormat="1" applyFont="1" applyFill="1" applyBorder="1" applyAlignment="1">
      <alignment horizontal="left"/>
    </xf>
    <xf numFmtId="0" fontId="7" fillId="0" borderId="6" xfId="0" applyFont="1" applyFill="1" applyBorder="1"/>
    <xf numFmtId="0" fontId="7" fillId="0" borderId="12" xfId="0" applyFont="1" applyFill="1" applyBorder="1"/>
    <xf numFmtId="0" fontId="7" fillId="0" borderId="42" xfId="0" applyNumberFormat="1" applyFont="1" applyFill="1" applyBorder="1" applyAlignment="1">
      <alignment horizontal="left"/>
    </xf>
    <xf numFmtId="0" fontId="7" fillId="0" borderId="7" xfId="0" applyFont="1" applyFill="1" applyBorder="1"/>
    <xf numFmtId="0" fontId="7" fillId="0" borderId="16" xfId="0" applyNumberFormat="1" applyFont="1" applyFill="1" applyBorder="1" applyAlignment="1">
      <alignment horizontal="left"/>
    </xf>
    <xf numFmtId="0" fontId="7" fillId="0" borderId="17" xfId="0" applyFont="1" applyFill="1" applyBorder="1"/>
    <xf numFmtId="4" fontId="7" fillId="0" borderId="24" xfId="0" applyNumberFormat="1" applyFont="1" applyFill="1" applyBorder="1"/>
    <xf numFmtId="4" fontId="7" fillId="0" borderId="23" xfId="0" applyNumberFormat="1" applyFont="1" applyFill="1" applyBorder="1"/>
    <xf numFmtId="0" fontId="7" fillId="0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9" fillId="2" borderId="0" xfId="0" applyFont="1" applyFill="1" applyBorder="1"/>
    <xf numFmtId="0" fontId="7" fillId="2" borderId="17" xfId="0" applyFont="1" applyFill="1" applyBorder="1"/>
    <xf numFmtId="0" fontId="7" fillId="2" borderId="5" xfId="0" applyNumberFormat="1" applyFont="1" applyFill="1" applyBorder="1" applyAlignment="1">
      <alignment horizontal="left"/>
    </xf>
    <xf numFmtId="0" fontId="7" fillId="2" borderId="24" xfId="0" applyFont="1" applyFill="1" applyBorder="1"/>
    <xf numFmtId="0" fontId="7" fillId="2" borderId="11" xfId="0" applyFont="1" applyFill="1" applyBorder="1"/>
    <xf numFmtId="0" fontId="9" fillId="2" borderId="6" xfId="0" applyFont="1" applyFill="1" applyBorder="1"/>
    <xf numFmtId="0" fontId="7" fillId="2" borderId="6" xfId="0" applyFont="1" applyFill="1" applyBorder="1"/>
    <xf numFmtId="0" fontId="7" fillId="2" borderId="18" xfId="0" applyNumberFormat="1" applyFont="1" applyFill="1" applyBorder="1" applyAlignment="1">
      <alignment horizontal="left"/>
    </xf>
    <xf numFmtId="0" fontId="9" fillId="0" borderId="16" xfId="0" applyNumberFormat="1" applyFont="1" applyFill="1" applyBorder="1" applyAlignment="1">
      <alignment horizontal="left"/>
    </xf>
    <xf numFmtId="0" fontId="9" fillId="0" borderId="11" xfId="0" applyFont="1" applyFill="1" applyBorder="1"/>
    <xf numFmtId="0" fontId="9" fillId="0" borderId="17" xfId="0" applyFont="1" applyFill="1" applyBorder="1"/>
    <xf numFmtId="0" fontId="9" fillId="0" borderId="19" xfId="0" applyFont="1" applyFill="1" applyBorder="1"/>
    <xf numFmtId="0" fontId="9" fillId="0" borderId="5" xfId="0" applyNumberFormat="1" applyFont="1" applyFill="1" applyBorder="1" applyAlignment="1">
      <alignment horizontal="left"/>
    </xf>
    <xf numFmtId="0" fontId="9" fillId="0" borderId="6" xfId="0" applyFont="1" applyFill="1" applyBorder="1"/>
    <xf numFmtId="0" fontId="7" fillId="2" borderId="19" xfId="0" applyFont="1" applyFill="1" applyBorder="1"/>
    <xf numFmtId="0" fontId="9" fillId="0" borderId="18" xfId="0" applyNumberFormat="1" applyFont="1" applyFill="1" applyBorder="1" applyAlignment="1">
      <alignment horizontal="left"/>
    </xf>
    <xf numFmtId="4" fontId="7" fillId="0" borderId="0" xfId="0" applyNumberFormat="1" applyFont="1" applyFill="1"/>
    <xf numFmtId="0" fontId="9" fillId="0" borderId="42" xfId="0" applyNumberFormat="1" applyFont="1" applyFill="1" applyBorder="1" applyAlignment="1">
      <alignment horizontal="left"/>
    </xf>
    <xf numFmtId="0" fontId="9" fillId="0" borderId="51" xfId="0" applyFont="1" applyFill="1" applyBorder="1"/>
    <xf numFmtId="0" fontId="9" fillId="0" borderId="28" xfId="0" applyFont="1" applyFill="1" applyBorder="1"/>
    <xf numFmtId="4" fontId="7" fillId="0" borderId="32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/>
    <xf numFmtId="4" fontId="3" fillId="0" borderId="64" xfId="0" applyNumberFormat="1" applyFont="1" applyBorder="1" applyAlignment="1">
      <alignment horizontal="justify" vertical="center"/>
    </xf>
    <xf numFmtId="4" fontId="3" fillId="0" borderId="67" xfId="0" applyNumberFormat="1" applyFont="1" applyBorder="1" applyAlignment="1">
      <alignment horizontal="justify" vertical="center"/>
    </xf>
    <xf numFmtId="4" fontId="3" fillId="0" borderId="66" xfId="0" applyNumberFormat="1" applyFont="1" applyBorder="1" applyAlignment="1">
      <alignment horizontal="justify" vertical="center"/>
    </xf>
    <xf numFmtId="4" fontId="10" fillId="0" borderId="67" xfId="0" applyNumberFormat="1" applyFont="1" applyBorder="1" applyAlignment="1">
      <alignment horizontal="justify" vertical="center"/>
    </xf>
    <xf numFmtId="4" fontId="7" fillId="0" borderId="17" xfId="0" applyNumberFormat="1" applyFont="1" applyFill="1" applyBorder="1"/>
    <xf numFmtId="4" fontId="7" fillId="2" borderId="17" xfId="0" applyNumberFormat="1" applyFont="1" applyFill="1" applyBorder="1" applyAlignment="1">
      <alignment horizontal="right"/>
    </xf>
    <xf numFmtId="0" fontId="7" fillId="0" borderId="26" xfId="0" applyNumberFormat="1" applyFont="1" applyFill="1" applyBorder="1" applyAlignment="1">
      <alignment horizontal="left"/>
    </xf>
    <xf numFmtId="0" fontId="9" fillId="0" borderId="0" xfId="0" applyFont="1" applyFill="1"/>
    <xf numFmtId="4" fontId="7" fillId="0" borderId="64" xfId="0" applyNumberFormat="1" applyFont="1" applyFill="1" applyBorder="1"/>
    <xf numFmtId="0" fontId="7" fillId="0" borderId="74" xfId="0" applyFont="1" applyFill="1" applyBorder="1"/>
    <xf numFmtId="0" fontId="7" fillId="0" borderId="32" xfId="0" applyFont="1" applyFill="1" applyBorder="1"/>
    <xf numFmtId="0" fontId="9" fillId="0" borderId="0" xfId="0" applyNumberFormat="1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7" fillId="4" borderId="39" xfId="0" applyNumberFormat="1" applyFont="1" applyFill="1" applyBorder="1" applyAlignment="1">
      <alignment horizontal="left"/>
    </xf>
    <xf numFmtId="0" fontId="7" fillId="4" borderId="44" xfId="0" applyFont="1" applyFill="1" applyBorder="1"/>
    <xf numFmtId="0" fontId="7" fillId="4" borderId="40" xfId="0" applyFont="1" applyFill="1" applyBorder="1"/>
    <xf numFmtId="0" fontId="7" fillId="4" borderId="41" xfId="0" applyFont="1" applyFill="1" applyBorder="1"/>
    <xf numFmtId="4" fontId="7" fillId="4" borderId="58" xfId="0" applyNumberFormat="1" applyFont="1" applyFill="1" applyBorder="1" applyAlignment="1">
      <alignment horizontal="right"/>
    </xf>
    <xf numFmtId="4" fontId="12" fillId="4" borderId="6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4" borderId="58" xfId="1" applyNumberFormat="1" applyFont="1" applyFill="1" applyBorder="1"/>
    <xf numFmtId="4" fontId="12" fillId="4" borderId="55" xfId="0" applyNumberFormat="1" applyFont="1" applyFill="1" applyBorder="1" applyAlignment="1">
      <alignment horizontal="right"/>
    </xf>
    <xf numFmtId="4" fontId="7" fillId="0" borderId="71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right"/>
    </xf>
    <xf numFmtId="4" fontId="7" fillId="0" borderId="11" xfId="1" applyNumberFormat="1" applyFont="1" applyFill="1" applyBorder="1"/>
    <xf numFmtId="4" fontId="7" fillId="0" borderId="19" xfId="1" applyNumberFormat="1" applyFont="1" applyFill="1" applyBorder="1"/>
    <xf numFmtId="0" fontId="9" fillId="0" borderId="7" xfId="0" applyFont="1" applyFill="1" applyBorder="1"/>
    <xf numFmtId="4" fontId="9" fillId="0" borderId="11" xfId="0" applyNumberFormat="1" applyFont="1" applyFill="1" applyBorder="1" applyAlignment="1">
      <alignment horizontal="right"/>
    </xf>
    <xf numFmtId="0" fontId="9" fillId="0" borderId="43" xfId="0" applyFont="1" applyFill="1" applyBorder="1"/>
    <xf numFmtId="0" fontId="7" fillId="4" borderId="42" xfId="0" applyNumberFormat="1" applyFont="1" applyFill="1" applyBorder="1" applyAlignment="1">
      <alignment horizontal="left"/>
    </xf>
    <xf numFmtId="0" fontId="7" fillId="4" borderId="51" xfId="0" applyFont="1" applyFill="1" applyBorder="1"/>
    <xf numFmtId="0" fontId="7" fillId="4" borderId="28" xfId="0" applyFont="1" applyFill="1" applyBorder="1"/>
    <xf numFmtId="0" fontId="7" fillId="4" borderId="43" xfId="0" applyFont="1" applyFill="1" applyBorder="1"/>
    <xf numFmtId="4" fontId="7" fillId="4" borderId="52" xfId="1" applyNumberFormat="1" applyFont="1" applyFill="1" applyBorder="1"/>
    <xf numFmtId="4" fontId="12" fillId="4" borderId="53" xfId="1" applyNumberFormat="1" applyFont="1" applyFill="1" applyBorder="1"/>
    <xf numFmtId="0" fontId="7" fillId="4" borderId="60" xfId="0" applyNumberFormat="1" applyFont="1" applyFill="1" applyBorder="1" applyAlignment="1">
      <alignment horizontal="left"/>
    </xf>
    <xf numFmtId="0" fontId="7" fillId="4" borderId="61" xfId="0" applyFont="1" applyFill="1" applyBorder="1"/>
    <xf numFmtId="0" fontId="7" fillId="4" borderId="62" xfId="0" applyFont="1" applyFill="1" applyBorder="1"/>
    <xf numFmtId="0" fontId="7" fillId="4" borderId="56" xfId="0" applyFont="1" applyFill="1" applyBorder="1"/>
    <xf numFmtId="0" fontId="7" fillId="4" borderId="63" xfId="0" applyFont="1" applyFill="1" applyBorder="1"/>
    <xf numFmtId="4" fontId="7" fillId="4" borderId="61" xfId="1" applyNumberFormat="1" applyFont="1" applyFill="1" applyBorder="1"/>
    <xf numFmtId="4" fontId="12" fillId="4" borderId="61" xfId="1" applyNumberFormat="1" applyFont="1" applyFill="1" applyBorder="1"/>
    <xf numFmtId="0" fontId="7" fillId="0" borderId="81" xfId="0" applyNumberFormat="1" applyFont="1" applyFill="1" applyBorder="1" applyAlignment="1">
      <alignment horizontal="left"/>
    </xf>
    <xf numFmtId="4" fontId="9" fillId="2" borderId="0" xfId="0" applyNumberFormat="1" applyFont="1" applyFill="1" applyBorder="1"/>
    <xf numFmtId="4" fontId="7" fillId="0" borderId="85" xfId="0" applyNumberFormat="1" applyFont="1" applyFill="1" applyBorder="1" applyAlignment="1">
      <alignment horizontal="right"/>
    </xf>
    <xf numFmtId="4" fontId="7" fillId="2" borderId="0" xfId="0" applyNumberFormat="1" applyFont="1" applyFill="1" applyBorder="1"/>
    <xf numFmtId="4" fontId="9" fillId="2" borderId="0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left"/>
    </xf>
    <xf numFmtId="4" fontId="7" fillId="2" borderId="17" xfId="0" applyNumberFormat="1" applyFont="1" applyFill="1" applyBorder="1"/>
    <xf numFmtId="0" fontId="9" fillId="2" borderId="7" xfId="0" applyFont="1" applyFill="1" applyBorder="1"/>
    <xf numFmtId="4" fontId="7" fillId="0" borderId="13" xfId="1" applyNumberFormat="1" applyFont="1" applyFill="1" applyBorder="1"/>
    <xf numFmtId="4" fontId="9" fillId="0" borderId="13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0" fontId="7" fillId="3" borderId="5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4" fontId="7" fillId="3" borderId="58" xfId="1" applyNumberFormat="1" applyFont="1" applyFill="1" applyBorder="1"/>
    <xf numFmtId="4" fontId="7" fillId="3" borderId="69" xfId="1" applyNumberFormat="1" applyFont="1" applyFill="1" applyBorder="1"/>
    <xf numFmtId="0" fontId="7" fillId="0" borderId="48" xfId="0" applyFont="1" applyFill="1" applyBorder="1"/>
    <xf numFmtId="4" fontId="7" fillId="0" borderId="48" xfId="1" applyNumberFormat="1" applyFont="1" applyFill="1" applyBorder="1"/>
    <xf numFmtId="4" fontId="7" fillId="0" borderId="0" xfId="1" applyNumberFormat="1" applyFont="1" applyFill="1" applyBorder="1"/>
    <xf numFmtId="4" fontId="7" fillId="2" borderId="11" xfId="0" applyNumberFormat="1" applyFont="1" applyFill="1" applyBorder="1" applyAlignment="1">
      <alignment horizontal="right"/>
    </xf>
    <xf numFmtId="0" fontId="9" fillId="0" borderId="24" xfId="0" applyFont="1" applyFill="1" applyBorder="1"/>
    <xf numFmtId="4" fontId="9" fillId="0" borderId="11" xfId="1" applyNumberFormat="1" applyFont="1" applyFill="1" applyBorder="1"/>
    <xf numFmtId="0" fontId="7" fillId="3" borderId="1" xfId="0" applyNumberFormat="1" applyFont="1" applyFill="1" applyBorder="1" applyAlignment="1">
      <alignment horizontal="left"/>
    </xf>
    <xf numFmtId="0" fontId="7" fillId="3" borderId="2" xfId="0" applyFont="1" applyFill="1" applyBorder="1"/>
    <xf numFmtId="4" fontId="12" fillId="3" borderId="69" xfId="1" applyNumberFormat="1" applyFont="1" applyFill="1" applyBorder="1"/>
    <xf numFmtId="4" fontId="9" fillId="0" borderId="0" xfId="1" applyNumberFormat="1" applyFont="1" applyFill="1" applyBorder="1"/>
    <xf numFmtId="4" fontId="7" fillId="0" borderId="8" xfId="1" applyNumberFormat="1" applyFont="1" applyFill="1" applyBorder="1"/>
    <xf numFmtId="4" fontId="7" fillId="2" borderId="6" xfId="0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/>
    <xf numFmtId="0" fontId="14" fillId="0" borderId="0" xfId="0" applyFont="1" applyFill="1" applyBorder="1"/>
    <xf numFmtId="0" fontId="14" fillId="0" borderId="17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7" fillId="0" borderId="11" xfId="0" applyFont="1" applyFill="1" applyBorder="1"/>
    <xf numFmtId="0" fontId="7" fillId="3" borderId="82" xfId="0" applyNumberFormat="1" applyFont="1" applyFill="1" applyBorder="1" applyAlignment="1">
      <alignment horizontal="left"/>
    </xf>
    <xf numFmtId="0" fontId="7" fillId="3" borderId="83" xfId="0" applyFont="1" applyFill="1" applyBorder="1"/>
    <xf numFmtId="4" fontId="12" fillId="3" borderId="58" xfId="1" applyNumberFormat="1" applyFont="1" applyFill="1" applyBorder="1"/>
    <xf numFmtId="0" fontId="7" fillId="3" borderId="39" xfId="0" applyNumberFormat="1" applyFont="1" applyFill="1" applyBorder="1" applyAlignment="1">
      <alignment horizontal="left"/>
    </xf>
    <xf numFmtId="0" fontId="7" fillId="3" borderId="40" xfId="0" applyFont="1" applyFill="1" applyBorder="1"/>
    <xf numFmtId="0" fontId="7" fillId="0" borderId="57" xfId="0" applyNumberFormat="1" applyFont="1" applyFill="1" applyBorder="1" applyAlignment="1">
      <alignment horizontal="left"/>
    </xf>
    <xf numFmtId="4" fontId="7" fillId="0" borderId="32" xfId="1" applyNumberFormat="1" applyFont="1" applyFill="1" applyBorder="1"/>
    <xf numFmtId="0" fontId="7" fillId="0" borderId="75" xfId="0" applyFont="1" applyFill="1" applyBorder="1"/>
    <xf numFmtId="0" fontId="7" fillId="0" borderId="76" xfId="0" applyFont="1" applyFill="1" applyBorder="1"/>
    <xf numFmtId="0" fontId="9" fillId="0" borderId="26" xfId="0" applyNumberFormat="1" applyFont="1" applyFill="1" applyBorder="1" applyAlignment="1">
      <alignment horizontal="left"/>
    </xf>
    <xf numFmtId="4" fontId="9" fillId="0" borderId="6" xfId="0" applyNumberFormat="1" applyFont="1" applyFill="1" applyBorder="1"/>
    <xf numFmtId="4" fontId="9" fillId="0" borderId="8" xfId="1" applyNumberFormat="1" applyFont="1" applyFill="1" applyBorder="1"/>
    <xf numFmtId="4" fontId="9" fillId="0" borderId="0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4" fontId="7" fillId="0" borderId="6" xfId="0" applyNumberFormat="1" applyFont="1" applyFill="1" applyBorder="1"/>
    <xf numFmtId="4" fontId="9" fillId="0" borderId="0" xfId="0" applyNumberFormat="1" applyFont="1"/>
    <xf numFmtId="0" fontId="9" fillId="0" borderId="46" xfId="0" applyNumberFormat="1" applyFont="1" applyFill="1" applyBorder="1" applyAlignment="1">
      <alignment horizontal="left"/>
    </xf>
    <xf numFmtId="0" fontId="9" fillId="0" borderId="47" xfId="0" applyFont="1" applyFill="1" applyBorder="1"/>
    <xf numFmtId="0" fontId="9" fillId="0" borderId="48" xfId="0" applyFont="1" applyFill="1" applyBorder="1"/>
    <xf numFmtId="0" fontId="9" fillId="0" borderId="49" xfId="0" applyFont="1" applyFill="1" applyBorder="1"/>
    <xf numFmtId="4" fontId="9" fillId="0" borderId="50" xfId="0" applyNumberFormat="1" applyFont="1" applyFill="1" applyBorder="1" applyAlignment="1">
      <alignment horizontal="right"/>
    </xf>
    <xf numFmtId="4" fontId="9" fillId="0" borderId="55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4" fontId="7" fillId="2" borderId="56" xfId="0" applyNumberFormat="1" applyFont="1" applyFill="1" applyBorder="1" applyAlignment="1">
      <alignment horizontal="center" wrapText="1"/>
    </xf>
    <xf numFmtId="4" fontId="7" fillId="2" borderId="13" xfId="0" applyNumberFormat="1" applyFont="1" applyFill="1" applyBorder="1" applyAlignment="1">
      <alignment horizontal="right"/>
    </xf>
    <xf numFmtId="4" fontId="15" fillId="0" borderId="8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>
      <alignment horizontal="right"/>
    </xf>
    <xf numFmtId="0" fontId="9" fillId="0" borderId="27" xfId="0" applyNumberFormat="1" applyFont="1" applyFill="1" applyBorder="1" applyAlignment="1">
      <alignment horizontal="left"/>
    </xf>
    <xf numFmtId="4" fontId="7" fillId="3" borderId="59" xfId="1" applyNumberFormat="1" applyFont="1" applyFill="1" applyBorder="1"/>
    <xf numFmtId="4" fontId="12" fillId="3" borderId="59" xfId="1" applyNumberFormat="1" applyFont="1" applyFill="1" applyBorder="1"/>
    <xf numFmtId="0" fontId="7" fillId="3" borderId="44" xfId="0" applyFont="1" applyFill="1" applyBorder="1"/>
    <xf numFmtId="0" fontId="7" fillId="3" borderId="41" xfId="0" applyFont="1" applyFill="1" applyBorder="1"/>
    <xf numFmtId="0" fontId="7" fillId="0" borderId="30" xfId="0" applyNumberFormat="1" applyFont="1" applyFill="1" applyBorder="1" applyAlignment="1">
      <alignment horizontal="left"/>
    </xf>
    <xf numFmtId="0" fontId="7" fillId="0" borderId="31" xfId="0" applyFont="1" applyFill="1" applyBorder="1"/>
    <xf numFmtId="4" fontId="7" fillId="0" borderId="10" xfId="0" applyNumberFormat="1" applyFont="1" applyFill="1" applyBorder="1"/>
    <xf numFmtId="4" fontId="7" fillId="2" borderId="10" xfId="0" applyNumberFormat="1" applyFont="1" applyFill="1" applyBorder="1" applyAlignment="1">
      <alignment horizontal="right"/>
    </xf>
    <xf numFmtId="4" fontId="14" fillId="0" borderId="8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center"/>
    </xf>
    <xf numFmtId="4" fontId="7" fillId="0" borderId="32" xfId="0" applyNumberFormat="1" applyFont="1" applyFill="1" applyBorder="1"/>
    <xf numFmtId="4" fontId="9" fillId="0" borderId="17" xfId="0" applyNumberFormat="1" applyFont="1" applyFill="1" applyBorder="1"/>
    <xf numFmtId="4" fontId="9" fillId="0" borderId="28" xfId="0" applyNumberFormat="1" applyFont="1" applyFill="1" applyBorder="1"/>
    <xf numFmtId="0" fontId="16" fillId="0" borderId="28" xfId="0" applyFont="1" applyFill="1" applyBorder="1"/>
    <xf numFmtId="4" fontId="7" fillId="0" borderId="28" xfId="0" applyNumberFormat="1" applyFont="1" applyFill="1" applyBorder="1"/>
    <xf numFmtId="0" fontId="7" fillId="0" borderId="28" xfId="0" applyFont="1" applyFill="1" applyBorder="1"/>
    <xf numFmtId="4" fontId="9" fillId="0" borderId="7" xfId="0" applyNumberFormat="1" applyFont="1" applyFill="1" applyBorder="1"/>
    <xf numFmtId="4" fontId="9" fillId="0" borderId="24" xfId="0" applyNumberFormat="1" applyFont="1" applyFill="1" applyBorder="1"/>
    <xf numFmtId="4" fontId="7" fillId="0" borderId="0" xfId="0" applyNumberFormat="1" applyFont="1"/>
    <xf numFmtId="4" fontId="7" fillId="3" borderId="58" xfId="0" applyNumberFormat="1" applyFont="1" applyFill="1" applyBorder="1" applyAlignment="1">
      <alignment horizontal="right"/>
    </xf>
    <xf numFmtId="4" fontId="12" fillId="3" borderId="58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left"/>
    </xf>
    <xf numFmtId="0" fontId="11" fillId="0" borderId="0" xfId="0" applyFont="1" applyFill="1"/>
    <xf numFmtId="4" fontId="11" fillId="0" borderId="0" xfId="0" applyNumberFormat="1" applyFont="1" applyFill="1"/>
    <xf numFmtId="4" fontId="11" fillId="0" borderId="0" xfId="0" applyNumberFormat="1" applyFont="1"/>
    <xf numFmtId="0" fontId="9" fillId="0" borderId="0" xfId="0" applyFont="1"/>
    <xf numFmtId="4" fontId="7" fillId="0" borderId="0" xfId="0" applyNumberFormat="1" applyFont="1" applyBorder="1"/>
    <xf numFmtId="4" fontId="7" fillId="0" borderId="64" xfId="0" applyNumberFormat="1" applyFont="1" applyBorder="1"/>
    <xf numFmtId="4" fontId="9" fillId="0" borderId="0" xfId="0" applyNumberFormat="1" applyFont="1" applyBorder="1"/>
    <xf numFmtId="4" fontId="13" fillId="0" borderId="64" xfId="0" applyNumberFormat="1" applyFont="1" applyBorder="1"/>
    <xf numFmtId="4" fontId="9" fillId="0" borderId="64" xfId="0" applyNumberFormat="1" applyFont="1" applyBorder="1"/>
    <xf numFmtId="4" fontId="9" fillId="0" borderId="17" xfId="0" applyNumberFormat="1" applyFont="1" applyBorder="1"/>
    <xf numFmtId="4" fontId="12" fillId="0" borderId="64" xfId="0" applyNumberFormat="1" applyFont="1" applyBorder="1"/>
    <xf numFmtId="4" fontId="12" fillId="0" borderId="0" xfId="0" applyNumberFormat="1" applyFont="1"/>
    <xf numFmtId="4" fontId="13" fillId="0" borderId="0" xfId="0" applyNumberFormat="1" applyFont="1"/>
    <xf numFmtId="4" fontId="9" fillId="2" borderId="8" xfId="1" applyNumberFormat="1" applyFont="1" applyFill="1" applyBorder="1"/>
    <xf numFmtId="4" fontId="9" fillId="0" borderId="25" xfId="0" applyNumberFormat="1" applyFont="1" applyBorder="1"/>
    <xf numFmtId="0" fontId="7" fillId="2" borderId="21" xfId="0" applyNumberFormat="1" applyFont="1" applyFill="1" applyBorder="1" applyAlignment="1">
      <alignment horizontal="left"/>
    </xf>
    <xf numFmtId="0" fontId="7" fillId="2" borderId="21" xfId="0" applyFont="1" applyFill="1" applyBorder="1"/>
    <xf numFmtId="0" fontId="2" fillId="0" borderId="0" xfId="0" applyFont="1"/>
    <xf numFmtId="4" fontId="7" fillId="3" borderId="39" xfId="1" applyNumberFormat="1" applyFont="1" applyFill="1" applyBorder="1"/>
    <xf numFmtId="4" fontId="3" fillId="0" borderId="66" xfId="0" applyNumberFormat="1" applyFont="1" applyFill="1" applyBorder="1"/>
    <xf numFmtId="4" fontId="6" fillId="0" borderId="77" xfId="1" applyNumberFormat="1" applyFont="1" applyFill="1" applyBorder="1"/>
    <xf numFmtId="4" fontId="6" fillId="0" borderId="77" xfId="0" applyNumberFormat="1" applyFont="1" applyFill="1" applyBorder="1" applyAlignment="1">
      <alignment horizontal="right"/>
    </xf>
    <xf numFmtId="4" fontId="4" fillId="0" borderId="77" xfId="0" applyNumberFormat="1" applyFont="1" applyFill="1" applyBorder="1" applyAlignment="1">
      <alignment horizontal="right"/>
    </xf>
    <xf numFmtId="4" fontId="4" fillId="5" borderId="65" xfId="1" applyNumberFormat="1" applyFont="1" applyFill="1" applyBorder="1"/>
    <xf numFmtId="4" fontId="3" fillId="5" borderId="65" xfId="0" applyNumberFormat="1" applyFont="1" applyFill="1" applyBorder="1" applyAlignment="1">
      <alignment horizontal="right"/>
    </xf>
    <xf numFmtId="4" fontId="4" fillId="5" borderId="66" xfId="0" applyNumberFormat="1" applyFont="1" applyFill="1" applyBorder="1" applyAlignment="1">
      <alignment horizontal="right"/>
    </xf>
    <xf numFmtId="4" fontId="4" fillId="5" borderId="77" xfId="0" applyNumberFormat="1" applyFont="1" applyFill="1" applyBorder="1" applyAlignment="1">
      <alignment horizontal="right"/>
    </xf>
    <xf numFmtId="4" fontId="3" fillId="5" borderId="77" xfId="0" applyNumberFormat="1" applyFont="1" applyFill="1" applyBorder="1" applyAlignment="1">
      <alignment horizontal="right"/>
    </xf>
    <xf numFmtId="4" fontId="4" fillId="5" borderId="65" xfId="0" applyNumberFormat="1" applyFont="1" applyFill="1" applyBorder="1" applyAlignment="1">
      <alignment horizontal="right"/>
    </xf>
    <xf numFmtId="4" fontId="4" fillId="3" borderId="59" xfId="1" applyNumberFormat="1" applyFont="1" applyFill="1" applyBorder="1"/>
    <xf numFmtId="4" fontId="6" fillId="5" borderId="77" xfId="1" applyNumberFormat="1" applyFont="1" applyFill="1" applyBorder="1"/>
    <xf numFmtId="4" fontId="3" fillId="5" borderId="77" xfId="1" applyNumberFormat="1" applyFont="1" applyFill="1" applyBorder="1"/>
    <xf numFmtId="4" fontId="4" fillId="0" borderId="77" xfId="1" applyNumberFormat="1" applyFont="1" applyFill="1" applyBorder="1"/>
    <xf numFmtId="4" fontId="3" fillId="0" borderId="77" xfId="0" applyNumberFormat="1" applyFont="1" applyFill="1" applyBorder="1" applyAlignment="1">
      <alignment horizontal="right"/>
    </xf>
    <xf numFmtId="4" fontId="4" fillId="0" borderId="65" xfId="1" applyNumberFormat="1" applyFont="1" applyFill="1" applyBorder="1"/>
    <xf numFmtId="4" fontId="3" fillId="0" borderId="77" xfId="0" applyNumberFormat="1" applyFont="1" applyFill="1" applyBorder="1"/>
    <xf numFmtId="4" fontId="4" fillId="0" borderId="65" xfId="0" applyNumberFormat="1" applyFont="1" applyFill="1" applyBorder="1"/>
    <xf numFmtId="4" fontId="4" fillId="0" borderId="77" xfId="0" applyNumberFormat="1" applyFont="1" applyFill="1" applyBorder="1"/>
    <xf numFmtId="4" fontId="3" fillId="0" borderId="78" xfId="0" applyNumberFormat="1" applyFont="1" applyFill="1" applyBorder="1" applyAlignment="1">
      <alignment horizontal="right"/>
    </xf>
    <xf numFmtId="4" fontId="3" fillId="0" borderId="73" xfId="0" applyNumberFormat="1" applyFont="1" applyFill="1" applyBorder="1" applyAlignment="1">
      <alignment horizontal="right"/>
    </xf>
    <xf numFmtId="4" fontId="3" fillId="5" borderId="73" xfId="0" applyNumberFormat="1" applyFont="1" applyFill="1" applyBorder="1" applyAlignment="1">
      <alignment horizontal="right"/>
    </xf>
    <xf numFmtId="4" fontId="3" fillId="0" borderId="77" xfId="1" applyNumberFormat="1" applyFont="1" applyFill="1" applyBorder="1"/>
    <xf numFmtId="4" fontId="0" fillId="0" borderId="77" xfId="0" applyNumberFormat="1" applyBorder="1"/>
    <xf numFmtId="4" fontId="0" fillId="0" borderId="65" xfId="0" applyNumberFormat="1" applyBorder="1"/>
    <xf numFmtId="4" fontId="3" fillId="0" borderId="65" xfId="0" applyNumberFormat="1" applyFont="1" applyFill="1" applyBorder="1" applyAlignment="1">
      <alignment horizontal="right"/>
    </xf>
    <xf numFmtId="4" fontId="4" fillId="2" borderId="65" xfId="0" applyNumberFormat="1" applyFont="1" applyFill="1" applyBorder="1" applyAlignment="1">
      <alignment horizontal="right"/>
    </xf>
    <xf numFmtId="4" fontId="17" fillId="0" borderId="0" xfId="0" applyNumberFormat="1" applyFont="1"/>
    <xf numFmtId="4" fontId="5" fillId="0" borderId="0" xfId="0" applyNumberFormat="1" applyFont="1" applyFill="1"/>
    <xf numFmtId="4" fontId="5" fillId="0" borderId="0" xfId="0" applyNumberFormat="1" applyFont="1" applyFill="1" applyBorder="1"/>
    <xf numFmtId="4" fontId="17" fillId="0" borderId="77" xfId="1" applyNumberFormat="1" applyFont="1" applyFill="1" applyBorder="1"/>
    <xf numFmtId="4" fontId="5" fillId="5" borderId="65" xfId="1" applyNumberFormat="1" applyFont="1" applyFill="1" applyBorder="1"/>
    <xf numFmtId="4" fontId="17" fillId="5" borderId="65" xfId="0" applyNumberFormat="1" applyFont="1" applyFill="1" applyBorder="1" applyAlignment="1">
      <alignment horizontal="right"/>
    </xf>
    <xf numFmtId="4" fontId="5" fillId="5" borderId="77" xfId="0" applyNumberFormat="1" applyFont="1" applyFill="1" applyBorder="1" applyAlignment="1">
      <alignment horizontal="right"/>
    </xf>
    <xf numFmtId="4" fontId="5" fillId="0" borderId="48" xfId="1" applyNumberFormat="1" applyFont="1" applyFill="1" applyBorder="1"/>
    <xf numFmtId="4" fontId="5" fillId="0" borderId="77" xfId="1" applyNumberFormat="1" applyFont="1" applyFill="1" applyBorder="1"/>
    <xf numFmtId="4" fontId="17" fillId="0" borderId="8" xfId="1" applyNumberFormat="1" applyFont="1" applyFill="1" applyBorder="1"/>
    <xf numFmtId="4" fontId="17" fillId="0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3" borderId="59" xfId="1" applyNumberFormat="1" applyFont="1" applyFill="1" applyBorder="1"/>
    <xf numFmtId="4" fontId="5" fillId="0" borderId="32" xfId="1" applyNumberFormat="1" applyFont="1" applyFill="1" applyBorder="1"/>
    <xf numFmtId="4" fontId="5" fillId="0" borderId="65" xfId="1" applyNumberFormat="1" applyFont="1" applyFill="1" applyBorder="1"/>
    <xf numFmtId="4" fontId="17" fillId="0" borderId="0" xfId="0" applyNumberFormat="1" applyFont="1" applyFill="1" applyBorder="1"/>
    <xf numFmtId="4" fontId="5" fillId="0" borderId="77" xfId="0" applyNumberFormat="1" applyFont="1" applyFill="1" applyBorder="1" applyAlignment="1">
      <alignment horizontal="right"/>
    </xf>
    <xf numFmtId="4" fontId="5" fillId="2" borderId="0" xfId="0" applyNumberFormat="1" applyFont="1" applyFill="1" applyBorder="1"/>
    <xf numFmtId="4" fontId="5" fillId="0" borderId="32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Border="1"/>
    <xf numFmtId="4" fontId="17" fillId="0" borderId="20" xfId="0" applyNumberFormat="1" applyFont="1" applyBorder="1"/>
    <xf numFmtId="4" fontId="17" fillId="0" borderId="33" xfId="1" applyNumberFormat="1" applyFont="1" applyFill="1" applyBorder="1"/>
    <xf numFmtId="4" fontId="5" fillId="0" borderId="9" xfId="1" applyNumberFormat="1" applyFont="1" applyFill="1" applyBorder="1"/>
    <xf numFmtId="4" fontId="5" fillId="0" borderId="10" xfId="1" applyNumberFormat="1" applyFont="1" applyFill="1" applyBorder="1"/>
    <xf numFmtId="4" fontId="5" fillId="0" borderId="33" xfId="1" applyNumberFormat="1" applyFont="1" applyFill="1" applyBorder="1"/>
    <xf numFmtId="4" fontId="5" fillId="0" borderId="20" xfId="1" applyNumberFormat="1" applyFont="1" applyFill="1" applyBorder="1"/>
    <xf numFmtId="4" fontId="17" fillId="0" borderId="80" xfId="1" applyNumberFormat="1" applyFont="1" applyFill="1" applyBorder="1"/>
    <xf numFmtId="4" fontId="17" fillId="0" borderId="20" xfId="1" applyNumberFormat="1" applyFont="1" applyFill="1" applyBorder="1"/>
    <xf numFmtId="10" fontId="17" fillId="0" borderId="33" xfId="1" applyNumberFormat="1" applyFont="1" applyFill="1" applyBorder="1"/>
    <xf numFmtId="4" fontId="17" fillId="0" borderId="70" xfId="1" applyNumberFormat="1" applyFont="1" applyFill="1" applyBorder="1"/>
    <xf numFmtId="4" fontId="17" fillId="0" borderId="10" xfId="1" applyNumberFormat="1" applyFont="1" applyFill="1" applyBorder="1"/>
    <xf numFmtId="4" fontId="17" fillId="0" borderId="22" xfId="1" applyNumberFormat="1" applyFont="1" applyFill="1" applyBorder="1"/>
    <xf numFmtId="4" fontId="17" fillId="0" borderId="9" xfId="1" applyNumberFormat="1" applyFont="1" applyFill="1" applyBorder="1"/>
    <xf numFmtId="4" fontId="17" fillId="0" borderId="0" xfId="0" applyNumberFormat="1" applyFont="1" applyBorder="1"/>
    <xf numFmtId="0" fontId="7" fillId="5" borderId="0" xfId="0" applyNumberFormat="1" applyFont="1" applyFill="1" applyBorder="1" applyAlignment="1">
      <alignment horizontal="left"/>
    </xf>
    <xf numFmtId="4" fontId="7" fillId="5" borderId="0" xfId="1" applyNumberFormat="1" applyFont="1" applyFill="1" applyBorder="1"/>
    <xf numFmtId="4" fontId="17" fillId="5" borderId="0" xfId="1" applyNumberFormat="1" applyFont="1" applyFill="1" applyBorder="1"/>
    <xf numFmtId="4" fontId="7" fillId="3" borderId="88" xfId="1" applyNumberFormat="1" applyFont="1" applyFill="1" applyBorder="1"/>
    <xf numFmtId="4" fontId="12" fillId="3" borderId="88" xfId="1" applyNumberFormat="1" applyFont="1" applyFill="1" applyBorder="1"/>
    <xf numFmtId="4" fontId="7" fillId="5" borderId="15" xfId="1" applyNumberFormat="1" applyFont="1" applyFill="1" applyBorder="1"/>
    <xf numFmtId="4" fontId="9" fillId="5" borderId="15" xfId="0" applyNumberFormat="1" applyFont="1" applyFill="1" applyBorder="1"/>
    <xf numFmtId="0" fontId="9" fillId="5" borderId="15" xfId="0" applyFont="1" applyFill="1" applyBorder="1"/>
    <xf numFmtId="4" fontId="17" fillId="5" borderId="0" xfId="0" applyNumberFormat="1" applyFont="1" applyFill="1" applyBorder="1"/>
    <xf numFmtId="4" fontId="20" fillId="5" borderId="89" xfId="2" applyNumberFormat="1" applyFill="1" applyBorder="1" applyAlignment="1">
      <alignment horizontal="right"/>
    </xf>
    <xf numFmtId="4" fontId="21" fillId="5" borderId="0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0" fontId="7" fillId="0" borderId="10" xfId="0" applyFont="1" applyFill="1" applyBorder="1"/>
    <xf numFmtId="0" fontId="7" fillId="0" borderId="79" xfId="0" applyNumberFormat="1" applyFont="1" applyFill="1" applyBorder="1" applyAlignment="1">
      <alignment horizontal="left"/>
    </xf>
    <xf numFmtId="4" fontId="17" fillId="0" borderId="90" xfId="1" applyNumberFormat="1" applyFont="1" applyFill="1" applyBorder="1"/>
    <xf numFmtId="4" fontId="9" fillId="5" borderId="0" xfId="0" applyNumberFormat="1" applyFont="1" applyFill="1" applyBorder="1"/>
    <xf numFmtId="0" fontId="9" fillId="5" borderId="0" xfId="0" applyFont="1" applyFill="1" applyBorder="1"/>
    <xf numFmtId="4" fontId="5" fillId="5" borderId="0" xfId="0" applyNumberFormat="1" applyFont="1" applyFill="1" applyBorder="1"/>
    <xf numFmtId="0" fontId="9" fillId="0" borderId="23" xfId="0" applyFont="1" applyBorder="1"/>
    <xf numFmtId="4" fontId="7" fillId="3" borderId="8" xfId="0" applyNumberFormat="1" applyFont="1" applyFill="1" applyBorder="1"/>
    <xf numFmtId="4" fontId="4" fillId="3" borderId="77" xfId="0" applyNumberFormat="1" applyFont="1" applyFill="1" applyBorder="1"/>
    <xf numFmtId="4" fontId="5" fillId="3" borderId="77" xfId="0" applyNumberFormat="1" applyFont="1" applyFill="1" applyBorder="1"/>
    <xf numFmtId="4" fontId="13" fillId="3" borderId="0" xfId="0" applyNumberFormat="1" applyFont="1" applyFill="1"/>
    <xf numFmtId="0" fontId="9" fillId="3" borderId="0" xfId="0" applyFont="1" applyFill="1"/>
    <xf numFmtId="4" fontId="5" fillId="3" borderId="33" xfId="1" applyNumberFormat="1" applyFont="1" applyFill="1" applyBorder="1"/>
    <xf numFmtId="4" fontId="5" fillId="4" borderId="33" xfId="1" applyNumberFormat="1" applyFont="1" applyFill="1" applyBorder="1"/>
    <xf numFmtId="4" fontId="5" fillId="3" borderId="80" xfId="1" applyNumberFormat="1" applyFont="1" applyFill="1" applyBorder="1"/>
    <xf numFmtId="0" fontId="9" fillId="3" borderId="32" xfId="0" applyFont="1" applyFill="1" applyBorder="1"/>
    <xf numFmtId="4" fontId="17" fillId="0" borderId="0" xfId="1" applyNumberFormat="1" applyFont="1" applyFill="1" applyBorder="1"/>
    <xf numFmtId="4" fontId="0" fillId="0" borderId="91" xfId="0" applyNumberFormat="1" applyBorder="1"/>
    <xf numFmtId="4" fontId="5" fillId="0" borderId="92" xfId="1" applyNumberFormat="1" applyFont="1" applyFill="1" applyBorder="1"/>
    <xf numFmtId="0" fontId="9" fillId="0" borderId="37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9" fillId="0" borderId="33" xfId="0" applyFont="1" applyFill="1" applyBorder="1"/>
    <xf numFmtId="0" fontId="9" fillId="0" borderId="10" xfId="0" applyFont="1" applyFill="1" applyBorder="1"/>
    <xf numFmtId="0" fontId="7" fillId="0" borderId="33" xfId="0" applyFont="1" applyFill="1" applyBorder="1"/>
    <xf numFmtId="0" fontId="7" fillId="3" borderId="93" xfId="0" applyFont="1" applyFill="1" applyBorder="1"/>
    <xf numFmtId="0" fontId="7" fillId="2" borderId="10" xfId="0" applyFont="1" applyFill="1" applyBorder="1"/>
    <xf numFmtId="4" fontId="4" fillId="0" borderId="74" xfId="0" applyNumberFormat="1" applyFont="1" applyFill="1" applyBorder="1"/>
    <xf numFmtId="0" fontId="7" fillId="3" borderId="34" xfId="0" applyFont="1" applyFill="1" applyBorder="1"/>
    <xf numFmtId="0" fontId="7" fillId="3" borderId="45" xfId="0" applyFont="1" applyFill="1" applyBorder="1"/>
    <xf numFmtId="4" fontId="7" fillId="3" borderId="64" xfId="1" applyNumberFormat="1" applyFont="1" applyFill="1" applyBorder="1"/>
    <xf numFmtId="0" fontId="7" fillId="5" borderId="86" xfId="0" applyNumberFormat="1" applyFont="1" applyFill="1" applyBorder="1" applyAlignment="1">
      <alignment horizontal="left"/>
    </xf>
    <xf numFmtId="0" fontId="7" fillId="5" borderId="84" xfId="0" applyNumberFormat="1" applyFont="1" applyFill="1" applyBorder="1" applyAlignment="1">
      <alignment horizontal="left"/>
    </xf>
    <xf numFmtId="0" fontId="7" fillId="3" borderId="94" xfId="0" applyNumberFormat="1" applyFont="1" applyFill="1" applyBorder="1" applyAlignment="1">
      <alignment horizontal="left"/>
    </xf>
    <xf numFmtId="0" fontId="7" fillId="0" borderId="46" xfId="0" applyNumberFormat="1" applyFont="1" applyFill="1" applyBorder="1" applyAlignment="1">
      <alignment horizontal="left"/>
    </xf>
    <xf numFmtId="4" fontId="7" fillId="3" borderId="59" xfId="0" applyNumberFormat="1" applyFont="1" applyFill="1" applyBorder="1" applyAlignment="1">
      <alignment horizontal="right"/>
    </xf>
    <xf numFmtId="0" fontId="7" fillId="0" borderId="52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left"/>
    </xf>
    <xf numFmtId="4" fontId="4" fillId="0" borderId="78" xfId="0" applyNumberFormat="1" applyFont="1" applyFill="1" applyBorder="1" applyAlignment="1">
      <alignment horizontal="right"/>
    </xf>
    <xf numFmtId="4" fontId="6" fillId="0" borderId="78" xfId="1" applyNumberFormat="1" applyFont="1" applyFill="1" applyBorder="1"/>
    <xf numFmtId="4" fontId="12" fillId="0" borderId="94" xfId="0" applyNumberFormat="1" applyFont="1" applyBorder="1"/>
    <xf numFmtId="4" fontId="12" fillId="5" borderId="0" xfId="1" applyNumberFormat="1" applyFont="1" applyFill="1" applyBorder="1"/>
    <xf numFmtId="0" fontId="9" fillId="5" borderId="0" xfId="0" applyFont="1" applyFill="1"/>
    <xf numFmtId="4" fontId="9" fillId="0" borderId="86" xfId="0" applyNumberFormat="1" applyFont="1" applyBorder="1"/>
    <xf numFmtId="0" fontId="7" fillId="5" borderId="0" xfId="0" applyFont="1" applyFill="1" applyBorder="1"/>
    <xf numFmtId="0" fontId="7" fillId="4" borderId="97" xfId="0" applyFont="1" applyFill="1" applyBorder="1"/>
    <xf numFmtId="0" fontId="7" fillId="0" borderId="9" xfId="0" applyFont="1" applyFill="1" applyBorder="1"/>
    <xf numFmtId="0" fontId="7" fillId="0" borderId="20" xfId="0" applyFont="1" applyFill="1" applyBorder="1"/>
    <xf numFmtId="4" fontId="6" fillId="0" borderId="0" xfId="1" applyNumberFormat="1" applyFont="1" applyFill="1" applyBorder="1"/>
    <xf numFmtId="0" fontId="7" fillId="2" borderId="2" xfId="0" applyFont="1" applyFill="1" applyBorder="1"/>
    <xf numFmtId="0" fontId="9" fillId="0" borderId="20" xfId="0" applyFont="1" applyBorder="1"/>
    <xf numFmtId="4" fontId="13" fillId="5" borderId="0" xfId="0" applyNumberFormat="1" applyFont="1" applyFill="1"/>
    <xf numFmtId="0" fontId="7" fillId="2" borderId="96" xfId="0" applyNumberFormat="1" applyFont="1" applyFill="1" applyBorder="1" applyAlignment="1">
      <alignment horizontal="left"/>
    </xf>
    <xf numFmtId="4" fontId="17" fillId="0" borderId="54" xfId="1" applyNumberFormat="1" applyFont="1" applyFill="1" applyBorder="1"/>
    <xf numFmtId="4" fontId="7" fillId="2" borderId="64" xfId="0" applyNumberFormat="1" applyFont="1" applyFill="1" applyBorder="1" applyAlignment="1">
      <alignment horizontal="right"/>
    </xf>
    <xf numFmtId="0" fontId="7" fillId="2" borderId="98" xfId="0" applyFont="1" applyFill="1" applyBorder="1"/>
    <xf numFmtId="0" fontId="7" fillId="2" borderId="33" xfId="0" applyFont="1" applyFill="1" applyBorder="1"/>
    <xf numFmtId="0" fontId="9" fillId="0" borderId="80" xfId="0" applyFont="1" applyFill="1" applyBorder="1"/>
    <xf numFmtId="0" fontId="7" fillId="3" borderId="97" xfId="0" applyFont="1" applyFill="1" applyBorder="1"/>
    <xf numFmtId="0" fontId="7" fillId="3" borderId="54" xfId="0" applyFont="1" applyFill="1" applyBorder="1"/>
    <xf numFmtId="4" fontId="9" fillId="0" borderId="72" xfId="0" applyNumberFormat="1" applyFont="1" applyBorder="1"/>
    <xf numFmtId="4" fontId="9" fillId="0" borderId="66" xfId="0" applyNumberFormat="1" applyFont="1" applyBorder="1"/>
    <xf numFmtId="4" fontId="9" fillId="0" borderId="65" xfId="0" applyNumberFormat="1" applyFont="1" applyBorder="1"/>
    <xf numFmtId="4" fontId="7" fillId="0" borderId="55" xfId="0" applyNumberFormat="1" applyFont="1" applyFill="1" applyBorder="1" applyAlignment="1">
      <alignment horizontal="right"/>
    </xf>
    <xf numFmtId="4" fontId="7" fillId="4" borderId="29" xfId="1" applyNumberFormat="1" applyFont="1" applyFill="1" applyBorder="1"/>
    <xf numFmtId="4" fontId="7" fillId="4" borderId="99" xfId="1" applyNumberFormat="1" applyFont="1" applyFill="1" applyBorder="1"/>
    <xf numFmtId="4" fontId="5" fillId="4" borderId="97" xfId="1" applyNumberFormat="1" applyFont="1" applyFill="1" applyBorder="1"/>
    <xf numFmtId="4" fontId="5" fillId="4" borderId="93" xfId="1" applyNumberFormat="1" applyFont="1" applyFill="1" applyBorder="1"/>
    <xf numFmtId="4" fontId="5" fillId="4" borderId="20" xfId="1" applyNumberFormat="1" applyFont="1" applyFill="1" applyBorder="1"/>
    <xf numFmtId="4" fontId="17" fillId="0" borderId="20" xfId="0" applyNumberFormat="1" applyFont="1" applyFill="1" applyBorder="1"/>
    <xf numFmtId="4" fontId="5" fillId="0" borderId="20" xfId="0" applyNumberFormat="1" applyFont="1" applyFill="1" applyBorder="1"/>
    <xf numFmtId="4" fontId="5" fillId="4" borderId="97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17" fillId="0" borderId="33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4" borderId="80" xfId="1" applyNumberFormat="1" applyFont="1" applyFill="1" applyBorder="1"/>
    <xf numFmtId="4" fontId="5" fillId="4" borderId="100" xfId="1" applyNumberFormat="1" applyFont="1" applyFill="1" applyBorder="1"/>
    <xf numFmtId="4" fontId="5" fillId="2" borderId="10" xfId="0" applyNumberFormat="1" applyFont="1" applyFill="1" applyBorder="1"/>
    <xf numFmtId="4" fontId="17" fillId="0" borderId="1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17" fillId="0" borderId="77" xfId="0" applyNumberFormat="1" applyFont="1" applyFill="1" applyBorder="1" applyAlignment="1">
      <alignment horizontal="right"/>
    </xf>
    <xf numFmtId="4" fontId="7" fillId="3" borderId="14" xfId="1" applyNumberFormat="1" applyFont="1" applyFill="1" applyBorder="1"/>
    <xf numFmtId="4" fontId="5" fillId="3" borderId="77" xfId="1" applyNumberFormat="1" applyFont="1" applyFill="1" applyBorder="1"/>
    <xf numFmtId="4" fontId="7" fillId="2" borderId="74" xfId="0" applyNumberFormat="1" applyFont="1" applyFill="1" applyBorder="1" applyAlignment="1">
      <alignment horizontal="right"/>
    </xf>
    <xf numFmtId="4" fontId="7" fillId="2" borderId="77" xfId="0" applyNumberFormat="1" applyFont="1" applyFill="1" applyBorder="1" applyAlignment="1">
      <alignment horizontal="right"/>
    </xf>
    <xf numFmtId="4" fontId="5" fillId="3" borderId="54" xfId="1" applyNumberFormat="1" applyFont="1" applyFill="1" applyBorder="1"/>
    <xf numFmtId="4" fontId="5" fillId="2" borderId="74" xfId="0" applyNumberFormat="1" applyFont="1" applyFill="1" applyBorder="1"/>
    <xf numFmtId="4" fontId="5" fillId="2" borderId="77" xfId="0" applyNumberFormat="1" applyFont="1" applyFill="1" applyBorder="1" applyAlignment="1">
      <alignment horizontal="right"/>
    </xf>
    <xf numFmtId="4" fontId="17" fillId="0" borderId="73" xfId="1" applyNumberFormat="1" applyFont="1" applyFill="1" applyBorder="1"/>
    <xf numFmtId="4" fontId="5" fillId="3" borderId="64" xfId="1" applyNumberFormat="1" applyFont="1" applyFill="1" applyBorder="1"/>
    <xf numFmtId="4" fontId="6" fillId="0" borderId="33" xfId="1" applyNumberFormat="1" applyFont="1" applyFill="1" applyBorder="1"/>
    <xf numFmtId="4" fontId="7" fillId="3" borderId="68" xfId="1" applyNumberFormat="1" applyFont="1" applyFill="1" applyBorder="1"/>
    <xf numFmtId="4" fontId="5" fillId="3" borderId="70" xfId="1" applyNumberFormat="1" applyFont="1" applyFill="1" applyBorder="1"/>
    <xf numFmtId="4" fontId="5" fillId="3" borderId="97" xfId="1" applyNumberFormat="1" applyFont="1" applyFill="1" applyBorder="1"/>
    <xf numFmtId="4" fontId="5" fillId="2" borderId="98" xfId="0" applyNumberFormat="1" applyFont="1" applyFill="1" applyBorder="1"/>
    <xf numFmtId="4" fontId="5" fillId="3" borderId="93" xfId="1" applyNumberFormat="1" applyFont="1" applyFill="1" applyBorder="1"/>
    <xf numFmtId="4" fontId="7" fillId="2" borderId="65" xfId="0" applyNumberFormat="1" applyFont="1" applyFill="1" applyBorder="1" applyAlignment="1">
      <alignment horizontal="right"/>
    </xf>
    <xf numFmtId="0" fontId="7" fillId="5" borderId="101" xfId="0" applyNumberFormat="1" applyFont="1" applyFill="1" applyBorder="1" applyAlignment="1">
      <alignment horizontal="left"/>
    </xf>
    <xf numFmtId="0" fontId="7" fillId="5" borderId="23" xfId="0" applyFont="1" applyFill="1" applyBorder="1"/>
    <xf numFmtId="0" fontId="7" fillId="5" borderId="70" xfId="0" applyFont="1" applyFill="1" applyBorder="1"/>
    <xf numFmtId="4" fontId="7" fillId="5" borderId="70" xfId="1" applyNumberFormat="1" applyFont="1" applyFill="1" applyBorder="1"/>
    <xf numFmtId="4" fontId="5" fillId="5" borderId="70" xfId="1" applyNumberFormat="1" applyFont="1" applyFill="1" applyBorder="1"/>
    <xf numFmtId="4" fontId="5" fillId="0" borderId="95" xfId="0" applyNumberFormat="1" applyFont="1" applyFill="1" applyBorder="1"/>
    <xf numFmtId="4" fontId="17" fillId="0" borderId="33" xfId="0" applyNumberFormat="1" applyFont="1" applyFill="1" applyBorder="1"/>
    <xf numFmtId="4" fontId="17" fillId="0" borderId="77" xfId="0" applyNumberFormat="1" applyFont="1" applyFill="1" applyBorder="1"/>
    <xf numFmtId="4" fontId="5" fillId="0" borderId="10" xfId="0" applyNumberFormat="1" applyFont="1" applyFill="1" applyBorder="1"/>
    <xf numFmtId="4" fontId="17" fillId="0" borderId="78" xfId="1" applyNumberFormat="1" applyFont="1" applyFill="1" applyBorder="1"/>
    <xf numFmtId="4" fontId="4" fillId="3" borderId="97" xfId="1" applyNumberFormat="1" applyFont="1" applyFill="1" applyBorder="1"/>
    <xf numFmtId="4" fontId="3" fillId="0" borderId="33" xfId="0" applyNumberFormat="1" applyFont="1" applyFill="1" applyBorder="1" applyAlignment="1">
      <alignment horizontal="right"/>
    </xf>
    <xf numFmtId="0" fontId="9" fillId="0" borderId="73" xfId="0" applyFont="1" applyBorder="1"/>
    <xf numFmtId="4" fontId="5" fillId="5" borderId="98" xfId="1" applyNumberFormat="1" applyFont="1" applyFill="1" applyBorder="1"/>
    <xf numFmtId="4" fontId="17" fillId="0" borderId="103" xfId="1" applyNumberFormat="1" applyFont="1" applyFill="1" applyBorder="1"/>
    <xf numFmtId="4" fontId="5" fillId="0" borderId="33" xfId="0" applyNumberFormat="1" applyFont="1" applyFill="1" applyBorder="1"/>
    <xf numFmtId="4" fontId="17" fillId="0" borderId="33" xfId="0" applyNumberFormat="1" applyFont="1" applyBorder="1"/>
    <xf numFmtId="4" fontId="17" fillId="0" borderId="90" xfId="0" applyNumberFormat="1" applyFont="1" applyFill="1" applyBorder="1" applyAlignment="1">
      <alignment horizontal="right"/>
    </xf>
    <xf numFmtId="4" fontId="17" fillId="0" borderId="80" xfId="0" applyNumberFormat="1" applyFont="1" applyFill="1" applyBorder="1" applyAlignment="1">
      <alignment horizontal="right"/>
    </xf>
    <xf numFmtId="4" fontId="17" fillId="0" borderId="22" xfId="0" applyNumberFormat="1" applyFont="1" applyBorder="1"/>
    <xf numFmtId="4" fontId="17" fillId="0" borderId="10" xfId="0" applyNumberFormat="1" applyFont="1" applyBorder="1"/>
    <xf numFmtId="4" fontId="18" fillId="0" borderId="33" xfId="0" applyNumberFormat="1" applyFont="1" applyFill="1" applyBorder="1" applyAlignment="1">
      <alignment horizontal="right"/>
    </xf>
    <xf numFmtId="4" fontId="5" fillId="0" borderId="77" xfId="0" applyNumberFormat="1" applyFont="1" applyFill="1" applyBorder="1"/>
    <xf numFmtId="4" fontId="19" fillId="0" borderId="77" xfId="0" applyNumberFormat="1" applyFont="1" applyFill="1" applyBorder="1" applyAlignment="1">
      <alignment horizontal="right"/>
    </xf>
    <xf numFmtId="4" fontId="5" fillId="0" borderId="78" xfId="0" applyNumberFormat="1" applyFont="1" applyFill="1" applyBorder="1" applyAlignment="1">
      <alignment horizontal="right"/>
    </xf>
    <xf numFmtId="4" fontId="9" fillId="0" borderId="77" xfId="1" applyNumberFormat="1" applyFont="1" applyFill="1" applyBorder="1"/>
    <xf numFmtId="4" fontId="9" fillId="2" borderId="77" xfId="1" applyNumberFormat="1" applyFont="1" applyFill="1" applyBorder="1"/>
    <xf numFmtId="4" fontId="9" fillId="0" borderId="77" xfId="0" applyNumberFormat="1" applyFont="1" applyFill="1" applyBorder="1" applyAlignment="1">
      <alignment horizontal="right"/>
    </xf>
    <xf numFmtId="4" fontId="5" fillId="2" borderId="65" xfId="0" applyNumberFormat="1" applyFont="1" applyFill="1" applyBorder="1"/>
    <xf numFmtId="4" fontId="17" fillId="2" borderId="77" xfId="1" applyNumberFormat="1" applyFont="1" applyFill="1" applyBorder="1"/>
    <xf numFmtId="4" fontId="7" fillId="0" borderId="77" xfId="0" applyNumberFormat="1" applyFont="1" applyFill="1" applyBorder="1" applyAlignment="1">
      <alignment horizontal="right"/>
    </xf>
    <xf numFmtId="4" fontId="9" fillId="0" borderId="73" xfId="0" applyNumberFormat="1" applyFont="1" applyFill="1" applyBorder="1" applyAlignment="1">
      <alignment horizontal="right"/>
    </xf>
    <xf numFmtId="4" fontId="5" fillId="2" borderId="64" xfId="0" applyNumberFormat="1" applyFont="1" applyFill="1" applyBorder="1"/>
    <xf numFmtId="4" fontId="5" fillId="0" borderId="66" xfId="0" applyNumberFormat="1" applyFont="1" applyFill="1" applyBorder="1"/>
    <xf numFmtId="4" fontId="17" fillId="0" borderId="65" xfId="0" applyNumberFormat="1" applyFont="1" applyFill="1" applyBorder="1"/>
    <xf numFmtId="4" fontId="17" fillId="0" borderId="73" xfId="0" applyNumberFormat="1" applyFont="1" applyBorder="1"/>
    <xf numFmtId="4" fontId="17" fillId="0" borderId="73" xfId="0" applyNumberFormat="1" applyFont="1" applyFill="1" applyBorder="1"/>
    <xf numFmtId="4" fontId="5" fillId="0" borderId="77" xfId="0" applyNumberFormat="1" applyFont="1" applyBorder="1"/>
    <xf numFmtId="4" fontId="7" fillId="0" borderId="65" xfId="0" applyNumberFormat="1" applyFont="1" applyFill="1" applyBorder="1" applyAlignment="1">
      <alignment horizontal="right"/>
    </xf>
    <xf numFmtId="4" fontId="9" fillId="0" borderId="65" xfId="0" applyNumberFormat="1" applyFont="1" applyFill="1" applyBorder="1" applyAlignment="1">
      <alignment horizontal="right"/>
    </xf>
    <xf numFmtId="4" fontId="7" fillId="0" borderId="67" xfId="0" applyNumberFormat="1" applyFont="1" applyFill="1" applyBorder="1" applyAlignment="1">
      <alignment horizontal="right"/>
    </xf>
    <xf numFmtId="4" fontId="7" fillId="5" borderId="72" xfId="1" applyNumberFormat="1" applyFont="1" applyFill="1" applyBorder="1"/>
    <xf numFmtId="4" fontId="5" fillId="3" borderId="102" xfId="1" applyNumberFormat="1" applyFont="1" applyFill="1" applyBorder="1"/>
    <xf numFmtId="4" fontId="17" fillId="5" borderId="102" xfId="1" applyNumberFormat="1" applyFont="1" applyFill="1" applyBorder="1"/>
    <xf numFmtId="4" fontId="17" fillId="3" borderId="54" xfId="1" applyNumberFormat="1" applyFont="1" applyFill="1" applyBorder="1"/>
    <xf numFmtId="4" fontId="5" fillId="0" borderId="104" xfId="0" applyNumberFormat="1" applyFont="1" applyFill="1" applyBorder="1" applyAlignment="1">
      <alignment horizontal="right"/>
    </xf>
    <xf numFmtId="4" fontId="5" fillId="0" borderId="78" xfId="0" applyNumberFormat="1" applyFont="1" applyFill="1" applyBorder="1"/>
    <xf numFmtId="4" fontId="5" fillId="5" borderId="64" xfId="1" applyNumberFormat="1" applyFont="1" applyFill="1" applyBorder="1"/>
    <xf numFmtId="4" fontId="5" fillId="3" borderId="67" xfId="0" applyNumberFormat="1" applyFont="1" applyFill="1" applyBorder="1"/>
    <xf numFmtId="0" fontId="7" fillId="5" borderId="23" xfId="0" applyNumberFormat="1" applyFont="1" applyFill="1" applyBorder="1" applyAlignment="1">
      <alignment horizontal="left"/>
    </xf>
    <xf numFmtId="4" fontId="7" fillId="5" borderId="23" xfId="1" applyNumberFormat="1" applyFont="1" applyFill="1" applyBorder="1"/>
    <xf numFmtId="4" fontId="5" fillId="5" borderId="23" xfId="1" applyNumberFormat="1" applyFont="1" applyFill="1" applyBorder="1"/>
    <xf numFmtId="4" fontId="9" fillId="0" borderId="4" xfId="0" applyNumberFormat="1" applyFont="1" applyBorder="1"/>
    <xf numFmtId="4" fontId="9" fillId="5" borderId="33" xfId="1" applyNumberFormat="1" applyFont="1" applyFill="1" applyBorder="1"/>
    <xf numFmtId="4" fontId="5" fillId="5" borderId="32" xfId="1" applyNumberFormat="1" applyFont="1" applyFill="1" applyBorder="1"/>
    <xf numFmtId="4" fontId="5" fillId="5" borderId="0" xfId="1" applyNumberFormat="1" applyFont="1" applyFill="1" applyBorder="1"/>
    <xf numFmtId="0" fontId="7" fillId="5" borderId="32" xfId="0" applyNumberFormat="1" applyFont="1" applyFill="1" applyBorder="1" applyAlignment="1">
      <alignment horizontal="left"/>
    </xf>
    <xf numFmtId="4" fontId="17" fillId="5" borderId="86" xfId="1" applyNumberFormat="1" applyFont="1" applyFill="1" applyBorder="1"/>
    <xf numFmtId="4" fontId="9" fillId="0" borderId="94" xfId="0" applyNumberFormat="1" applyFont="1" applyBorder="1"/>
    <xf numFmtId="4" fontId="13" fillId="5" borderId="94" xfId="0" applyNumberFormat="1" applyFont="1" applyFill="1" applyBorder="1"/>
    <xf numFmtId="0" fontId="7" fillId="0" borderId="74" xfId="0" applyNumberFormat="1" applyFont="1" applyFill="1" applyBorder="1" applyAlignment="1">
      <alignment horizontal="left"/>
    </xf>
    <xf numFmtId="4" fontId="17" fillId="0" borderId="74" xfId="1" applyNumberFormat="1" applyFont="1" applyFill="1" applyBorder="1"/>
    <xf numFmtId="0" fontId="7" fillId="0" borderId="57" xfId="0" applyNumberFormat="1" applyFont="1" applyFill="1" applyBorder="1" applyAlignment="1">
      <alignment horizontal="right"/>
    </xf>
    <xf numFmtId="0" fontId="7" fillId="0" borderId="36" xfId="0" applyNumberFormat="1" applyFont="1" applyFill="1" applyBorder="1" applyAlignment="1">
      <alignment horizontal="right"/>
    </xf>
    <xf numFmtId="0" fontId="7" fillId="7" borderId="36" xfId="0" applyNumberFormat="1" applyFont="1" applyFill="1" applyBorder="1" applyAlignment="1">
      <alignment horizontal="left"/>
    </xf>
    <xf numFmtId="0" fontId="7" fillId="7" borderId="45" xfId="0" applyFont="1" applyFill="1" applyBorder="1"/>
    <xf numFmtId="0" fontId="7" fillId="7" borderId="2" xfId="0" applyFont="1" applyFill="1" applyBorder="1"/>
    <xf numFmtId="0" fontId="7" fillId="7" borderId="2" xfId="0" applyFont="1" applyFill="1" applyBorder="1" applyAlignment="1">
      <alignment wrapText="1"/>
    </xf>
    <xf numFmtId="4" fontId="7" fillId="7" borderId="64" xfId="0" applyNumberFormat="1" applyFont="1" applyFill="1" applyBorder="1" applyAlignment="1">
      <alignment horizontal="center"/>
    </xf>
    <xf numFmtId="4" fontId="5" fillId="7" borderId="64" xfId="0" applyNumberFormat="1" applyFont="1" applyFill="1" applyBorder="1" applyAlignment="1">
      <alignment wrapText="1"/>
    </xf>
    <xf numFmtId="4" fontId="5" fillId="7" borderId="70" xfId="1" applyNumberFormat="1" applyFont="1" applyFill="1" applyBorder="1"/>
    <xf numFmtId="0" fontId="7" fillId="7" borderId="96" xfId="0" applyNumberFormat="1" applyFont="1" applyFill="1" applyBorder="1" applyAlignment="1">
      <alignment horizontal="left"/>
    </xf>
    <xf numFmtId="4" fontId="5" fillId="7" borderId="54" xfId="0" applyNumberFormat="1" applyFont="1" applyFill="1" applyBorder="1" applyAlignment="1">
      <alignment wrapText="1"/>
    </xf>
    <xf numFmtId="4" fontId="5" fillId="7" borderId="54" xfId="1" applyNumberFormat="1" applyFont="1" applyFill="1" applyBorder="1"/>
    <xf numFmtId="0" fontId="7" fillId="7" borderId="101" xfId="0" applyNumberFormat="1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/>
    </xf>
    <xf numFmtId="0" fontId="7" fillId="7" borderId="70" xfId="0" applyFont="1" applyFill="1" applyBorder="1" applyAlignment="1">
      <alignment horizontal="center"/>
    </xf>
    <xf numFmtId="4" fontId="7" fillId="7" borderId="70" xfId="0" applyNumberFormat="1" applyFont="1" applyFill="1" applyBorder="1" applyAlignment="1">
      <alignment horizontal="center" wrapText="1"/>
    </xf>
    <xf numFmtId="4" fontId="5" fillId="7" borderId="23" xfId="0" applyNumberFormat="1" applyFont="1" applyFill="1" applyBorder="1" applyAlignment="1">
      <alignment horizontal="center"/>
    </xf>
    <xf numFmtId="4" fontId="5" fillId="7" borderId="67" xfId="0" applyNumberFormat="1" applyFont="1" applyFill="1" applyBorder="1" applyAlignment="1">
      <alignment horizontal="center" wrapText="1"/>
    </xf>
    <xf numFmtId="0" fontId="7" fillId="7" borderId="1" xfId="0" applyNumberFormat="1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4" fontId="7" fillId="7" borderId="64" xfId="0" applyNumberFormat="1" applyFont="1" applyFill="1" applyBorder="1" applyAlignment="1">
      <alignment horizontal="center" wrapText="1"/>
    </xf>
    <xf numFmtId="4" fontId="5" fillId="7" borderId="54" xfId="0" applyNumberFormat="1" applyFont="1" applyFill="1" applyBorder="1" applyAlignment="1">
      <alignment horizontal="center"/>
    </xf>
    <xf numFmtId="4" fontId="5" fillId="7" borderId="54" xfId="0" applyNumberFormat="1" applyFont="1" applyFill="1" applyBorder="1" applyAlignment="1">
      <alignment horizontal="center" wrapText="1"/>
    </xf>
    <xf numFmtId="4" fontId="5" fillId="0" borderId="85" xfId="0" applyNumberFormat="1" applyFont="1" applyFill="1" applyBorder="1"/>
    <xf numFmtId="4" fontId="17" fillId="2" borderId="0" xfId="0" applyNumberFormat="1" applyFont="1" applyFill="1" applyBorder="1"/>
    <xf numFmtId="4" fontId="5" fillId="2" borderId="17" xfId="0" applyNumberFormat="1" applyFont="1" applyFill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7" fillId="3" borderId="70" xfId="0" applyFont="1" applyFill="1" applyBorder="1" applyAlignment="1">
      <alignment horizontal="left"/>
    </xf>
    <xf numFmtId="4" fontId="3" fillId="0" borderId="8" xfId="0" applyNumberFormat="1" applyFont="1" applyFill="1" applyBorder="1"/>
    <xf numFmtId="4" fontId="17" fillId="0" borderId="7" xfId="0" applyNumberFormat="1" applyFont="1" applyFill="1" applyBorder="1"/>
    <xf numFmtId="4" fontId="5" fillId="3" borderId="105" xfId="1" applyNumberFormat="1" applyFont="1" applyFill="1" applyBorder="1"/>
  </cellXfs>
  <cellStyles count="3">
    <cellStyle name="Calculation" xfId="2" builtinId="22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9"/>
  <sheetViews>
    <sheetView tabSelected="1" view="pageBreakPreview" topLeftCell="B242" zoomScaleNormal="100" zoomScaleSheetLayoutView="100" workbookViewId="0">
      <selection activeCell="J207" sqref="J207"/>
    </sheetView>
  </sheetViews>
  <sheetFormatPr defaultColWidth="8.81640625" defaultRowHeight="15" x14ac:dyDescent="0.3"/>
  <cols>
    <col min="1" max="1" width="5.81640625" style="181" customWidth="1"/>
    <col min="2" max="2" width="11.26953125" style="181" bestFit="1" customWidth="1"/>
    <col min="3" max="7" width="8.81640625" style="181"/>
    <col min="8" max="8" width="4.81640625" style="181" customWidth="1"/>
    <col min="9" max="9" width="20.7265625" style="141" customWidth="1"/>
    <col min="10" max="10" width="21.81640625" style="224" customWidth="1"/>
    <col min="11" max="11" width="19.26953125" style="224" customWidth="1"/>
    <col min="12" max="12" width="18.7265625" style="141" customWidth="1"/>
    <col min="13" max="13" width="15" style="141" customWidth="1"/>
    <col min="14" max="16384" width="8.81640625" style="181"/>
  </cols>
  <sheetData>
    <row r="1" spans="2:13" x14ac:dyDescent="0.3">
      <c r="K1" s="245" t="s">
        <v>200</v>
      </c>
    </row>
    <row r="2" spans="2:13" ht="17.5" x14ac:dyDescent="0.35">
      <c r="B2" s="460" t="s">
        <v>150</v>
      </c>
      <c r="C2" s="460"/>
      <c r="D2" s="460"/>
      <c r="E2" s="460"/>
      <c r="F2" s="460"/>
      <c r="G2" s="460"/>
      <c r="H2" s="460"/>
      <c r="I2" s="460"/>
      <c r="J2" s="460"/>
      <c r="K2" s="460"/>
      <c r="L2" s="34"/>
    </row>
    <row r="3" spans="2:13" ht="17.5" x14ac:dyDescent="0.35">
      <c r="C3" s="195"/>
      <c r="D3" s="195"/>
      <c r="E3" s="178"/>
      <c r="F3" s="178"/>
      <c r="G3" s="178"/>
      <c r="H3" s="179"/>
      <c r="I3" s="180"/>
      <c r="J3" s="225"/>
      <c r="K3" s="245"/>
      <c r="L3" s="34"/>
    </row>
    <row r="4" spans="2:13" ht="17.5" x14ac:dyDescent="0.35">
      <c r="B4" s="460" t="s">
        <v>202</v>
      </c>
      <c r="C4" s="460"/>
      <c r="D4" s="460"/>
      <c r="E4" s="460"/>
      <c r="F4" s="460"/>
      <c r="G4" s="460"/>
      <c r="H4" s="460"/>
      <c r="I4" s="460"/>
      <c r="J4" s="460"/>
      <c r="K4" s="460"/>
      <c r="L4" s="41"/>
      <c r="M4" s="187"/>
    </row>
    <row r="5" spans="2:13" x14ac:dyDescent="0.3">
      <c r="B5" s="461" t="s">
        <v>201</v>
      </c>
      <c r="C5" s="461"/>
      <c r="D5" s="461"/>
      <c r="E5" s="461"/>
      <c r="F5" s="461"/>
      <c r="G5" s="461"/>
      <c r="H5" s="461"/>
      <c r="I5" s="461"/>
      <c r="J5" s="461"/>
      <c r="K5" s="461"/>
      <c r="L5" s="41"/>
    </row>
    <row r="6" spans="2:13" ht="18.649999999999999" customHeight="1" thickBot="1" x14ac:dyDescent="0.35">
      <c r="B6" s="53"/>
      <c r="D6" s="4"/>
      <c r="E6" s="2"/>
      <c r="F6" s="2"/>
      <c r="G6" s="2"/>
      <c r="H6" s="2"/>
      <c r="I6" s="182"/>
      <c r="J6" s="226"/>
      <c r="K6" s="246"/>
      <c r="L6" s="41"/>
    </row>
    <row r="7" spans="2:13" ht="22" customHeight="1" thickBot="1" x14ac:dyDescent="0.35">
      <c r="B7" s="451" t="s">
        <v>0</v>
      </c>
      <c r="C7" s="452"/>
      <c r="D7" s="452"/>
      <c r="E7" s="452" t="s">
        <v>1</v>
      </c>
      <c r="F7" s="452"/>
      <c r="G7" s="452"/>
      <c r="H7" s="453"/>
      <c r="I7" s="454" t="s">
        <v>197</v>
      </c>
      <c r="J7" s="455" t="s">
        <v>159</v>
      </c>
      <c r="K7" s="456" t="s">
        <v>160</v>
      </c>
      <c r="L7" s="54"/>
      <c r="M7" s="183"/>
    </row>
    <row r="8" spans="2:13" x14ac:dyDescent="0.3">
      <c r="B8" s="292"/>
      <c r="C8" s="4"/>
      <c r="D8" s="4"/>
      <c r="E8" s="4"/>
      <c r="F8" s="4"/>
      <c r="G8" s="4"/>
      <c r="H8" s="4"/>
      <c r="I8" s="333"/>
      <c r="J8" s="342"/>
      <c r="K8" s="247"/>
      <c r="L8" s="55"/>
    </row>
    <row r="9" spans="2:13" x14ac:dyDescent="0.3">
      <c r="B9" s="293">
        <v>3</v>
      </c>
      <c r="C9" s="2" t="s">
        <v>2</v>
      </c>
      <c r="D9" s="4"/>
      <c r="E9" s="4"/>
      <c r="F9" s="4"/>
      <c r="G9" s="4"/>
      <c r="H9" s="4"/>
      <c r="I9" s="334"/>
      <c r="J9" s="342"/>
      <c r="K9" s="247"/>
      <c r="L9" s="55"/>
      <c r="M9" s="184"/>
    </row>
    <row r="10" spans="2:13" x14ac:dyDescent="0.3">
      <c r="B10" s="293"/>
      <c r="C10" s="2"/>
      <c r="D10" s="4"/>
      <c r="E10" s="4"/>
      <c r="F10" s="4"/>
      <c r="G10" s="4"/>
      <c r="H10" s="4"/>
      <c r="I10" s="334"/>
      <c r="J10" s="342"/>
      <c r="K10" s="247"/>
      <c r="L10" s="55"/>
    </row>
    <row r="11" spans="2:13" ht="15.5" thickBot="1" x14ac:dyDescent="0.35">
      <c r="B11" s="48">
        <v>32</v>
      </c>
      <c r="C11" s="2" t="s">
        <v>3</v>
      </c>
      <c r="D11" s="2"/>
      <c r="E11" s="2"/>
      <c r="F11" s="2"/>
      <c r="G11" s="2"/>
      <c r="H11" s="2"/>
      <c r="I11" s="335"/>
      <c r="J11" s="343"/>
      <c r="K11" s="247"/>
      <c r="L11" s="41"/>
    </row>
    <row r="12" spans="2:13" ht="15.5" thickBot="1" x14ac:dyDescent="0.35">
      <c r="B12" s="30">
        <v>321</v>
      </c>
      <c r="C12" s="31" t="s">
        <v>4</v>
      </c>
      <c r="D12" s="31"/>
      <c r="E12" s="31"/>
      <c r="F12" s="31"/>
      <c r="G12" s="31"/>
      <c r="H12" s="72"/>
      <c r="I12" s="198">
        <v>9651000</v>
      </c>
      <c r="J12" s="248">
        <v>9946154.8900000006</v>
      </c>
      <c r="K12" s="248">
        <f>J12/I12*100</f>
        <v>103.05828297585744</v>
      </c>
      <c r="L12" s="137"/>
      <c r="M12" s="185"/>
    </row>
    <row r="13" spans="2:13" ht="15.5" thickBot="1" x14ac:dyDescent="0.35">
      <c r="B13" s="30">
        <v>322</v>
      </c>
      <c r="C13" s="31" t="s">
        <v>5</v>
      </c>
      <c r="D13" s="31"/>
      <c r="E13" s="31"/>
      <c r="F13" s="31"/>
      <c r="G13" s="31"/>
      <c r="H13" s="31"/>
      <c r="I13" s="198">
        <v>500000</v>
      </c>
      <c r="J13" s="248">
        <v>647375</v>
      </c>
      <c r="K13" s="248">
        <f>J13/I13*100</f>
        <v>129.47499999999999</v>
      </c>
      <c r="L13" s="137"/>
      <c r="M13" s="185"/>
    </row>
    <row r="14" spans="2:13" ht="15.5" thickBot="1" x14ac:dyDescent="0.35">
      <c r="B14" s="56">
        <v>32</v>
      </c>
      <c r="C14" s="57" t="s">
        <v>6</v>
      </c>
      <c r="D14" s="58"/>
      <c r="E14" s="58"/>
      <c r="F14" s="58"/>
      <c r="G14" s="58"/>
      <c r="H14" s="59"/>
      <c r="I14" s="60">
        <f>SUM(I12:I13)</f>
        <v>10151000</v>
      </c>
      <c r="J14" s="344">
        <f>SUM(J12:J13)</f>
        <v>10593529.890000001</v>
      </c>
      <c r="K14" s="286">
        <f>J14/I14*100</f>
        <v>104.35947088956755</v>
      </c>
      <c r="L14" s="60"/>
      <c r="M14" s="61"/>
    </row>
    <row r="15" spans="2:13" ht="15.5" thickTop="1" x14ac:dyDescent="0.3">
      <c r="B15" s="16"/>
      <c r="C15" s="2"/>
      <c r="D15" s="2"/>
      <c r="E15" s="2"/>
      <c r="F15" s="2"/>
      <c r="G15" s="2"/>
      <c r="H15" s="2"/>
      <c r="I15" s="62"/>
      <c r="J15" s="345"/>
      <c r="K15" s="249"/>
      <c r="L15" s="62"/>
    </row>
    <row r="16" spans="2:13" ht="15.5" thickBot="1" x14ac:dyDescent="0.35">
      <c r="B16" s="16">
        <v>34</v>
      </c>
      <c r="C16" s="2" t="s">
        <v>7</v>
      </c>
      <c r="D16" s="2"/>
      <c r="E16" s="2"/>
      <c r="F16" s="2"/>
      <c r="G16" s="2"/>
      <c r="H16" s="2"/>
      <c r="I16" s="63"/>
      <c r="J16" s="346"/>
      <c r="K16" s="250"/>
      <c r="L16" s="63"/>
    </row>
    <row r="17" spans="2:13" ht="15.5" thickBot="1" x14ac:dyDescent="0.35">
      <c r="B17" s="7">
        <v>341</v>
      </c>
      <c r="C17" s="8" t="s">
        <v>8</v>
      </c>
      <c r="D17" s="8"/>
      <c r="E17" s="8"/>
      <c r="F17" s="8"/>
      <c r="G17" s="8"/>
      <c r="H17" s="296"/>
      <c r="I17" s="101"/>
      <c r="J17" s="347"/>
      <c r="K17" s="251"/>
      <c r="L17" s="101"/>
      <c r="M17" s="186"/>
    </row>
    <row r="18" spans="2:13" ht="15.5" thickBot="1" x14ac:dyDescent="0.35">
      <c r="B18" s="30">
        <v>341311</v>
      </c>
      <c r="C18" s="27" t="s">
        <v>9</v>
      </c>
      <c r="D18" s="31"/>
      <c r="E18" s="31"/>
      <c r="F18" s="4"/>
      <c r="G18" s="31"/>
      <c r="H18" s="294"/>
      <c r="I18" s="137">
        <v>2107.85</v>
      </c>
      <c r="J18" s="248">
        <v>1174.33</v>
      </c>
      <c r="K18" s="248">
        <f>J18/I18*100</f>
        <v>55.71221861138126</v>
      </c>
      <c r="L18" s="137"/>
      <c r="M18" s="185"/>
    </row>
    <row r="19" spans="2:13" ht="15.5" thickBot="1" x14ac:dyDescent="0.35">
      <c r="B19" s="30">
        <v>34141</v>
      </c>
      <c r="C19" s="27" t="s">
        <v>10</v>
      </c>
      <c r="D19" s="8"/>
      <c r="E19" s="8"/>
      <c r="F19" s="8"/>
      <c r="G19" s="8"/>
      <c r="H19" s="296"/>
      <c r="I19" s="64"/>
      <c r="J19" s="348"/>
      <c r="K19" s="248"/>
      <c r="L19" s="64"/>
      <c r="M19" s="185"/>
    </row>
    <row r="20" spans="2:13" ht="15.5" thickBot="1" x14ac:dyDescent="0.35">
      <c r="B20" s="56">
        <v>34</v>
      </c>
      <c r="C20" s="57" t="s">
        <v>11</v>
      </c>
      <c r="D20" s="58"/>
      <c r="E20" s="58"/>
      <c r="F20" s="58"/>
      <c r="G20" s="58"/>
      <c r="H20" s="318"/>
      <c r="I20" s="65">
        <f>SUM(I17:I18)</f>
        <v>2107.85</v>
      </c>
      <c r="J20" s="339">
        <f>SUM(J17+J19+J18)</f>
        <v>1174.33</v>
      </c>
      <c r="K20" s="339">
        <f t="shared" ref="K20" si="0">J20/I20*100</f>
        <v>55.71221861138126</v>
      </c>
      <c r="L20" s="65"/>
      <c r="M20" s="66"/>
    </row>
    <row r="21" spans="2:13" ht="16" thickTop="1" thickBot="1" x14ac:dyDescent="0.35">
      <c r="B21" s="16"/>
      <c r="C21" s="2"/>
      <c r="D21" s="2"/>
      <c r="E21" s="2"/>
      <c r="F21" s="2"/>
      <c r="G21" s="52"/>
      <c r="H21" s="319"/>
      <c r="I21" s="336"/>
      <c r="J21" s="345"/>
      <c r="K21" s="250"/>
      <c r="L21" s="67"/>
      <c r="M21" s="186"/>
    </row>
    <row r="22" spans="2:13" ht="15.5" thickBot="1" x14ac:dyDescent="0.35">
      <c r="B22" s="68">
        <v>36</v>
      </c>
      <c r="C22" s="8" t="s">
        <v>12</v>
      </c>
      <c r="D22" s="8"/>
      <c r="E22" s="8"/>
      <c r="F22" s="8"/>
      <c r="G22" s="8"/>
      <c r="H22" s="296"/>
      <c r="I22" s="64"/>
      <c r="J22" s="348"/>
      <c r="K22" s="251"/>
      <c r="L22" s="69"/>
      <c r="M22" s="186"/>
    </row>
    <row r="23" spans="2:13" ht="15.5" thickBot="1" x14ac:dyDescent="0.35">
      <c r="B23" s="16"/>
      <c r="C23" s="2"/>
      <c r="D23" s="2"/>
      <c r="E23" s="2"/>
      <c r="F23" s="2"/>
      <c r="G23" s="2"/>
      <c r="H23" s="320"/>
      <c r="I23" s="64"/>
      <c r="J23" s="348"/>
      <c r="K23" s="251"/>
      <c r="L23" s="69"/>
      <c r="M23" s="186"/>
    </row>
    <row r="24" spans="2:13" ht="15.5" thickBot="1" x14ac:dyDescent="0.35">
      <c r="B24" s="68">
        <v>361</v>
      </c>
      <c r="C24" s="8" t="s">
        <v>13</v>
      </c>
      <c r="D24" s="8"/>
      <c r="E24" s="8"/>
      <c r="F24" s="8"/>
      <c r="G24" s="8"/>
      <c r="H24" s="296"/>
      <c r="I24" s="118"/>
      <c r="J24" s="251"/>
      <c r="K24" s="251"/>
      <c r="L24" s="70"/>
      <c r="M24" s="186"/>
    </row>
    <row r="25" spans="2:13" ht="15.5" thickBot="1" x14ac:dyDescent="0.35">
      <c r="B25" s="26">
        <v>361</v>
      </c>
      <c r="C25" s="28" t="s">
        <v>14</v>
      </c>
      <c r="D25" s="28"/>
      <c r="E25" s="28"/>
      <c r="F25" s="28"/>
      <c r="G25" s="13"/>
      <c r="H25" s="13"/>
      <c r="I25" s="198">
        <v>50000</v>
      </c>
      <c r="J25" s="248">
        <v>93099.5</v>
      </c>
      <c r="K25" s="248">
        <f>J25/I25*100</f>
        <v>186.19900000000001</v>
      </c>
      <c r="L25" s="113"/>
      <c r="M25" s="185"/>
    </row>
    <row r="26" spans="2:13" ht="15.5" thickBot="1" x14ac:dyDescent="0.35">
      <c r="B26" s="16"/>
      <c r="C26" s="2"/>
      <c r="D26" s="2"/>
      <c r="E26" s="2"/>
      <c r="F26" s="2"/>
      <c r="G26" s="2"/>
      <c r="H26" s="2"/>
      <c r="I26" s="200"/>
      <c r="J26" s="348"/>
      <c r="K26" s="248"/>
      <c r="L26" s="69"/>
      <c r="M26" s="186"/>
    </row>
    <row r="27" spans="2:13" ht="15.5" thickBot="1" x14ac:dyDescent="0.35">
      <c r="B27" s="7">
        <v>363</v>
      </c>
      <c r="C27" s="8" t="s">
        <v>15</v>
      </c>
      <c r="D27" s="8"/>
      <c r="E27" s="8"/>
      <c r="F27" s="8"/>
      <c r="G27" s="8"/>
      <c r="H27" s="11"/>
      <c r="I27" s="212"/>
      <c r="J27" s="250"/>
      <c r="K27" s="251"/>
      <c r="L27" s="71"/>
      <c r="M27" s="186"/>
    </row>
    <row r="28" spans="2:13" ht="15.5" thickBot="1" x14ac:dyDescent="0.35">
      <c r="B28" s="30">
        <v>36311</v>
      </c>
      <c r="C28" s="27" t="s">
        <v>16</v>
      </c>
      <c r="D28" s="31"/>
      <c r="E28" s="31"/>
      <c r="F28" s="31"/>
      <c r="G28" s="31"/>
      <c r="H28" s="72"/>
      <c r="I28" s="211"/>
      <c r="J28" s="347"/>
      <c r="K28" s="251"/>
      <c r="L28" s="73"/>
      <c r="M28" s="186"/>
    </row>
    <row r="29" spans="2:13" ht="15.5" thickBot="1" x14ac:dyDescent="0.35">
      <c r="B29" s="30">
        <v>36321</v>
      </c>
      <c r="C29" s="27" t="s">
        <v>17</v>
      </c>
      <c r="D29" s="31"/>
      <c r="E29" s="31"/>
      <c r="F29" s="31"/>
      <c r="G29" s="31"/>
      <c r="H29" s="72"/>
      <c r="I29" s="211"/>
      <c r="J29" s="347"/>
      <c r="K29" s="251"/>
      <c r="L29" s="73"/>
      <c r="M29" s="186"/>
    </row>
    <row r="30" spans="2:13" ht="15.5" thickBot="1" x14ac:dyDescent="0.35">
      <c r="B30" s="30">
        <v>363311</v>
      </c>
      <c r="C30" s="27" t="s">
        <v>171</v>
      </c>
      <c r="D30" s="31"/>
      <c r="E30" s="31"/>
      <c r="F30" s="31"/>
      <c r="G30" s="31"/>
      <c r="H30" s="72"/>
      <c r="I30" s="211">
        <v>80000</v>
      </c>
      <c r="J30" s="347">
        <v>42368.04</v>
      </c>
      <c r="K30" s="248">
        <f>J30/I30*100</f>
        <v>52.960050000000003</v>
      </c>
      <c r="L30" s="73"/>
      <c r="M30" s="185"/>
    </row>
    <row r="31" spans="2:13" ht="15.5" thickBot="1" x14ac:dyDescent="0.35">
      <c r="B31" s="30"/>
      <c r="C31" s="31" t="s">
        <v>167</v>
      </c>
      <c r="D31" s="31"/>
      <c r="E31" s="31"/>
      <c r="F31" s="31"/>
      <c r="G31" s="4"/>
      <c r="H31" s="74"/>
      <c r="I31" s="211"/>
      <c r="J31" s="347"/>
      <c r="K31" s="248"/>
      <c r="L31" s="73"/>
      <c r="M31" s="185"/>
    </row>
    <row r="32" spans="2:13" ht="15.5" thickBot="1" x14ac:dyDescent="0.35">
      <c r="B32" s="7">
        <v>364</v>
      </c>
      <c r="C32" s="8" t="s">
        <v>158</v>
      </c>
      <c r="D32" s="8"/>
      <c r="E32" s="8"/>
      <c r="F32" s="31"/>
      <c r="G32" s="31"/>
      <c r="H32" s="72"/>
      <c r="I32" s="199"/>
      <c r="J32" s="347"/>
      <c r="K32" s="248"/>
      <c r="L32" s="73"/>
      <c r="M32" s="186"/>
    </row>
    <row r="33" spans="2:13" ht="15.5" thickBot="1" x14ac:dyDescent="0.35">
      <c r="B33" s="30">
        <v>3641</v>
      </c>
      <c r="C33" s="31" t="s">
        <v>163</v>
      </c>
      <c r="D33" s="31"/>
      <c r="E33" s="31"/>
      <c r="F33" s="31"/>
      <c r="G33" s="31"/>
      <c r="H33" s="28"/>
      <c r="I33" s="199">
        <v>0</v>
      </c>
      <c r="J33" s="347">
        <v>0</v>
      </c>
      <c r="K33" s="248"/>
      <c r="L33" s="73"/>
      <c r="M33" s="186"/>
    </row>
    <row r="34" spans="2:13" ht="15.5" thickBot="1" x14ac:dyDescent="0.35">
      <c r="B34" s="30"/>
      <c r="C34" s="31"/>
      <c r="D34" s="31"/>
      <c r="E34" s="31"/>
      <c r="F34" s="31"/>
      <c r="G34" s="4"/>
      <c r="H34" s="31"/>
      <c r="I34" s="101"/>
      <c r="J34" s="347"/>
      <c r="K34" s="248"/>
      <c r="L34" s="73"/>
      <c r="M34" s="186"/>
    </row>
    <row r="35" spans="2:13" ht="15.5" thickBot="1" x14ac:dyDescent="0.35">
      <c r="B35" s="75">
        <v>36</v>
      </c>
      <c r="C35" s="76" t="s">
        <v>149</v>
      </c>
      <c r="D35" s="77"/>
      <c r="E35" s="77"/>
      <c r="F35" s="77"/>
      <c r="G35" s="77"/>
      <c r="H35" s="78"/>
      <c r="I35" s="337">
        <f>SUM(I25+I30+I31+I33+I34)</f>
        <v>130000</v>
      </c>
      <c r="J35" s="349">
        <f>SUM(J25+J30)</f>
        <v>135467.54</v>
      </c>
      <c r="K35" s="340">
        <f t="shared" ref="K35:K36" si="1">J35/I35*100</f>
        <v>104.20580000000001</v>
      </c>
      <c r="L35" s="79"/>
      <c r="M35" s="80"/>
    </row>
    <row r="36" spans="2:13" ht="16" thickTop="1" thickBot="1" x14ac:dyDescent="0.35">
      <c r="B36" s="81">
        <v>3</v>
      </c>
      <c r="C36" s="82" t="s">
        <v>18</v>
      </c>
      <c r="D36" s="82"/>
      <c r="E36" s="83"/>
      <c r="F36" s="84"/>
      <c r="G36" s="84"/>
      <c r="H36" s="85"/>
      <c r="I36" s="338">
        <f>I14+I20+I35</f>
        <v>10283107.85</v>
      </c>
      <c r="J36" s="350">
        <f>J14+J20+J35</f>
        <v>10730171.76</v>
      </c>
      <c r="K36" s="341">
        <f t="shared" si="1"/>
        <v>104.34755636643449</v>
      </c>
      <c r="L36" s="86"/>
      <c r="M36" s="87"/>
    </row>
    <row r="37" spans="2:13" ht="15.5" thickTop="1" x14ac:dyDescent="0.3">
      <c r="B37" s="88"/>
      <c r="C37" s="2"/>
      <c r="D37" s="2"/>
      <c r="E37" s="2"/>
      <c r="F37" s="2"/>
      <c r="G37" s="2"/>
      <c r="H37" s="2"/>
      <c r="I37" s="90"/>
      <c r="J37" s="457"/>
      <c r="K37" s="291"/>
      <c r="L37" s="41"/>
    </row>
    <row r="38" spans="2:13" x14ac:dyDescent="0.3">
      <c r="B38" s="17">
        <v>4</v>
      </c>
      <c r="C38" s="1" t="s">
        <v>19</v>
      </c>
      <c r="D38" s="18"/>
      <c r="E38" s="18"/>
      <c r="F38" s="18"/>
      <c r="G38" s="18"/>
      <c r="H38" s="18"/>
      <c r="I38" s="92"/>
      <c r="J38" s="458"/>
      <c r="K38" s="252"/>
      <c r="L38" s="89"/>
    </row>
    <row r="39" spans="2:13" ht="15.5" thickBot="1" x14ac:dyDescent="0.35">
      <c r="B39" s="93">
        <v>41</v>
      </c>
      <c r="C39" s="19" t="s">
        <v>20</v>
      </c>
      <c r="D39" s="19"/>
      <c r="E39" s="19"/>
      <c r="F39" s="19"/>
      <c r="G39" s="19"/>
      <c r="H39" s="19"/>
      <c r="I39" s="47"/>
      <c r="J39" s="459"/>
      <c r="K39" s="250"/>
      <c r="L39" s="94"/>
    </row>
    <row r="40" spans="2:13" ht="15.5" thickBot="1" x14ac:dyDescent="0.35">
      <c r="B40" s="20">
        <v>411</v>
      </c>
      <c r="C40" s="22" t="s">
        <v>21</v>
      </c>
      <c r="D40" s="23"/>
      <c r="E40" s="23"/>
      <c r="F40" s="23"/>
      <c r="G40" s="23"/>
      <c r="H40" s="95"/>
      <c r="I40" s="201">
        <f>I41+I42</f>
        <v>1750000</v>
      </c>
      <c r="J40" s="228">
        <f>J41+J42</f>
        <v>1593414.68</v>
      </c>
      <c r="K40" s="251">
        <f>J40/I40*100</f>
        <v>91.052267428571426</v>
      </c>
      <c r="L40" s="96"/>
      <c r="M40" s="186"/>
    </row>
    <row r="41" spans="2:13" ht="15.5" thickBot="1" x14ac:dyDescent="0.35">
      <c r="B41" s="33">
        <v>41111</v>
      </c>
      <c r="C41" s="29" t="s">
        <v>22</v>
      </c>
      <c r="D41" s="28"/>
      <c r="E41" s="31"/>
      <c r="F41" s="28"/>
      <c r="G41" s="28"/>
      <c r="H41" s="28"/>
      <c r="I41" s="202">
        <v>1750000</v>
      </c>
      <c r="J41" s="229">
        <v>1593414.68</v>
      </c>
      <c r="K41" s="248">
        <f>J41/I41*100</f>
        <v>91.052267428571426</v>
      </c>
      <c r="L41" s="97"/>
      <c r="M41" s="186"/>
    </row>
    <row r="42" spans="2:13" ht="15.5" thickBot="1" x14ac:dyDescent="0.35">
      <c r="B42" s="26">
        <v>41131</v>
      </c>
      <c r="C42" s="29" t="s">
        <v>151</v>
      </c>
      <c r="D42" s="28"/>
      <c r="E42" s="31"/>
      <c r="F42" s="28"/>
      <c r="G42" s="28"/>
      <c r="H42" s="28"/>
      <c r="I42" s="202"/>
      <c r="J42" s="352"/>
      <c r="K42" s="248"/>
      <c r="L42" s="97"/>
      <c r="M42" s="186"/>
    </row>
    <row r="43" spans="2:13" ht="15.5" thickBot="1" x14ac:dyDescent="0.35">
      <c r="B43" s="16"/>
      <c r="C43" s="2"/>
      <c r="D43" s="4"/>
      <c r="E43" s="4"/>
      <c r="F43" s="4"/>
      <c r="G43" s="4"/>
      <c r="H43" s="4"/>
      <c r="I43" s="203"/>
      <c r="J43" s="353"/>
      <c r="K43" s="248"/>
      <c r="L43" s="98"/>
      <c r="M43" s="186"/>
    </row>
    <row r="44" spans="2:13" ht="15.5" thickBot="1" x14ac:dyDescent="0.35">
      <c r="B44" s="20">
        <v>412</v>
      </c>
      <c r="C44" s="24" t="s">
        <v>23</v>
      </c>
      <c r="D44" s="24"/>
      <c r="E44" s="24"/>
      <c r="F44" s="24"/>
      <c r="G44" s="24"/>
      <c r="H44" s="24"/>
      <c r="I44" s="204">
        <f>SUM(I45:I47)</f>
        <v>90000</v>
      </c>
      <c r="J44" s="348">
        <f>SUM(J45:J47)</f>
        <v>60600</v>
      </c>
      <c r="K44" s="248">
        <f>J44/I44*100</f>
        <v>67.333333333333329</v>
      </c>
      <c r="L44" s="99"/>
      <c r="M44" s="188"/>
    </row>
    <row r="45" spans="2:13" ht="15.5" thickBot="1" x14ac:dyDescent="0.35">
      <c r="B45" s="100">
        <v>41214</v>
      </c>
      <c r="C45" s="27" t="s">
        <v>24</v>
      </c>
      <c r="D45" s="31"/>
      <c r="E45" s="31"/>
      <c r="F45" s="31"/>
      <c r="G45" s="31"/>
      <c r="H45" s="31"/>
      <c r="I45" s="205"/>
      <c r="J45" s="354"/>
      <c r="K45" s="248"/>
      <c r="L45" s="101"/>
      <c r="M45" s="186"/>
    </row>
    <row r="46" spans="2:13" ht="15.5" thickBot="1" x14ac:dyDescent="0.35">
      <c r="B46" s="100">
        <v>41215</v>
      </c>
      <c r="C46" s="27" t="s">
        <v>25</v>
      </c>
      <c r="D46" s="31"/>
      <c r="E46" s="31"/>
      <c r="F46" s="31"/>
      <c r="G46" s="31"/>
      <c r="H46" s="31"/>
      <c r="I46" s="205">
        <v>10000</v>
      </c>
      <c r="J46" s="347"/>
      <c r="K46" s="248">
        <f>J46/I46*100</f>
        <v>0</v>
      </c>
      <c r="L46" s="101"/>
      <c r="M46" s="185"/>
    </row>
    <row r="47" spans="2:13" ht="15.5" thickBot="1" x14ac:dyDescent="0.35">
      <c r="B47" s="100">
        <v>41219</v>
      </c>
      <c r="C47" s="27" t="s">
        <v>26</v>
      </c>
      <c r="D47" s="31"/>
      <c r="E47" s="31"/>
      <c r="F47" s="31"/>
      <c r="G47" s="31"/>
      <c r="H47" s="31"/>
      <c r="I47" s="205">
        <v>80000</v>
      </c>
      <c r="J47" s="347">
        <v>60600</v>
      </c>
      <c r="K47" s="248">
        <f>J47/I47*100</f>
        <v>75.75</v>
      </c>
      <c r="L47" s="101"/>
      <c r="M47" s="186"/>
    </row>
    <row r="48" spans="2:13" ht="15.5" thickBot="1" x14ac:dyDescent="0.35">
      <c r="B48" s="12"/>
      <c r="C48" s="13"/>
      <c r="D48" s="13"/>
      <c r="E48" s="13"/>
      <c r="F48" s="13"/>
      <c r="G48" s="13"/>
      <c r="H48" s="13"/>
      <c r="I48" s="206"/>
      <c r="J48" s="346"/>
      <c r="K48" s="248"/>
      <c r="L48" s="63"/>
      <c r="M48" s="186"/>
    </row>
    <row r="49" spans="2:13" ht="15.5" thickBot="1" x14ac:dyDescent="0.35">
      <c r="B49" s="20">
        <v>413</v>
      </c>
      <c r="C49" s="24" t="s">
        <v>27</v>
      </c>
      <c r="D49" s="24"/>
      <c r="E49" s="24"/>
      <c r="F49" s="24"/>
      <c r="G49" s="24"/>
      <c r="H49" s="24"/>
      <c r="I49" s="204">
        <f>SUM(I50:I53)</f>
        <v>320000</v>
      </c>
      <c r="J49" s="230">
        <f>SUM(J50:J53)</f>
        <v>251648.71</v>
      </c>
      <c r="K49" s="251">
        <f>J49/I49*100</f>
        <v>78.640221874999995</v>
      </c>
      <c r="L49" s="99"/>
      <c r="M49" s="186"/>
    </row>
    <row r="50" spans="2:13" ht="15.5" thickBot="1" x14ac:dyDescent="0.35">
      <c r="B50" s="26">
        <v>41311</v>
      </c>
      <c r="C50" s="29" t="s">
        <v>28</v>
      </c>
      <c r="D50" s="28"/>
      <c r="E50" s="28"/>
      <c r="F50" s="28"/>
      <c r="G50" s="28"/>
      <c r="H50" s="28"/>
      <c r="I50" s="202">
        <v>320000</v>
      </c>
      <c r="J50" s="352">
        <v>251648.71</v>
      </c>
      <c r="K50" s="248">
        <f>J50/I50*100</f>
        <v>78.640221874999995</v>
      </c>
      <c r="L50" s="97"/>
      <c r="M50" s="186"/>
    </row>
    <row r="51" spans="2:13" ht="15.5" thickBot="1" x14ac:dyDescent="0.35">
      <c r="B51" s="26"/>
      <c r="C51" s="29"/>
      <c r="D51" s="28"/>
      <c r="E51" s="28"/>
      <c r="F51" s="28"/>
      <c r="G51" s="28"/>
      <c r="H51" s="28"/>
      <c r="I51" s="202"/>
      <c r="J51" s="352"/>
      <c r="K51" s="248"/>
      <c r="L51" s="97"/>
      <c r="M51" s="186"/>
    </row>
    <row r="52" spans="2:13" ht="15.5" thickBot="1" x14ac:dyDescent="0.35">
      <c r="B52" s="26"/>
      <c r="C52" s="29"/>
      <c r="D52" s="28"/>
      <c r="E52" s="28"/>
      <c r="F52" s="28"/>
      <c r="G52" s="28"/>
      <c r="H52" s="28"/>
      <c r="I52" s="202"/>
      <c r="J52" s="347"/>
      <c r="K52" s="248"/>
      <c r="L52" s="97"/>
      <c r="M52" s="186"/>
    </row>
    <row r="53" spans="2:13" ht="15.5" thickBot="1" x14ac:dyDescent="0.35">
      <c r="B53" s="100"/>
      <c r="C53" s="27"/>
      <c r="D53" s="31"/>
      <c r="E53" s="31"/>
      <c r="F53" s="31"/>
      <c r="G53" s="31"/>
      <c r="H53" s="31"/>
      <c r="I53" s="205"/>
      <c r="J53" s="347"/>
      <c r="K53" s="248"/>
      <c r="L53" s="101"/>
      <c r="M53" s="186"/>
    </row>
    <row r="54" spans="2:13" ht="15.5" thickBot="1" x14ac:dyDescent="0.35">
      <c r="B54" s="102">
        <v>41</v>
      </c>
      <c r="C54" s="103" t="s">
        <v>29</v>
      </c>
      <c r="D54" s="104"/>
      <c r="E54" s="104"/>
      <c r="F54" s="104"/>
      <c r="G54" s="104"/>
      <c r="H54" s="104"/>
      <c r="I54" s="355">
        <f>I40+I44+I49</f>
        <v>2160000</v>
      </c>
      <c r="J54" s="356">
        <f>J40+J44+J49</f>
        <v>1905663.39</v>
      </c>
      <c r="K54" s="285">
        <f t="shared" ref="K54" si="2">J54/I54*100</f>
        <v>88.225156944444436</v>
      </c>
      <c r="L54" s="106"/>
      <c r="M54" s="107"/>
    </row>
    <row r="55" spans="2:13" s="49" customFormat="1" ht="16" thickTop="1" thickBot="1" x14ac:dyDescent="0.35">
      <c r="B55" s="274"/>
      <c r="C55" s="108"/>
      <c r="D55" s="108"/>
      <c r="E55" s="108"/>
      <c r="F55" s="108"/>
      <c r="G55" s="108"/>
      <c r="H55" s="108"/>
      <c r="I55" s="109"/>
      <c r="J55" s="231"/>
      <c r="K55" s="275"/>
      <c r="L55" s="110"/>
      <c r="M55" s="110"/>
    </row>
    <row r="56" spans="2:13" ht="15.5" thickBot="1" x14ac:dyDescent="0.35">
      <c r="B56" s="93">
        <v>42</v>
      </c>
      <c r="C56" s="19" t="s">
        <v>30</v>
      </c>
      <c r="D56" s="19"/>
      <c r="E56" s="19"/>
      <c r="F56" s="19"/>
      <c r="G56" s="19"/>
      <c r="H56" s="328"/>
      <c r="I56" s="357"/>
      <c r="J56" s="360"/>
      <c r="K56" s="250"/>
      <c r="L56" s="94"/>
      <c r="M56" s="186"/>
    </row>
    <row r="57" spans="2:13" ht="15.5" thickBot="1" x14ac:dyDescent="0.35">
      <c r="B57" s="25">
        <v>421</v>
      </c>
      <c r="C57" s="22" t="s">
        <v>31</v>
      </c>
      <c r="D57" s="24"/>
      <c r="E57" s="24"/>
      <c r="F57" s="24"/>
      <c r="G57" s="24"/>
      <c r="H57" s="329"/>
      <c r="I57" s="358"/>
      <c r="J57" s="361"/>
      <c r="K57" s="251"/>
      <c r="L57" s="111"/>
      <c r="M57" s="186"/>
    </row>
    <row r="58" spans="2:13" ht="15.5" thickBot="1" x14ac:dyDescent="0.35">
      <c r="B58" s="33">
        <v>42111</v>
      </c>
      <c r="C58" s="29" t="s">
        <v>32</v>
      </c>
      <c r="D58" s="28"/>
      <c r="E58" s="28"/>
      <c r="F58" s="28"/>
      <c r="G58" s="28"/>
      <c r="H58" s="295"/>
      <c r="I58" s="208">
        <v>20000</v>
      </c>
      <c r="J58" s="227">
        <v>17935.79</v>
      </c>
      <c r="K58" s="248">
        <f t="shared" ref="K58:K67" si="3">J58/I58*100</f>
        <v>89.67895</v>
      </c>
      <c r="L58" s="113"/>
      <c r="M58" s="185"/>
    </row>
    <row r="59" spans="2:13" ht="15.5" thickBot="1" x14ac:dyDescent="0.35">
      <c r="B59" s="30">
        <v>42112</v>
      </c>
      <c r="C59" s="27" t="s">
        <v>33</v>
      </c>
      <c r="D59" s="31"/>
      <c r="E59" s="31"/>
      <c r="F59" s="31"/>
      <c r="G59" s="31"/>
      <c r="H59" s="294"/>
      <c r="I59" s="205">
        <v>15000</v>
      </c>
      <c r="J59" s="354">
        <v>5485.83</v>
      </c>
      <c r="K59" s="248">
        <f t="shared" si="3"/>
        <v>36.572200000000002</v>
      </c>
      <c r="L59" s="73"/>
      <c r="M59" s="186"/>
    </row>
    <row r="60" spans="2:13" ht="15.5" thickBot="1" x14ac:dyDescent="0.35">
      <c r="B60" s="30">
        <v>42113</v>
      </c>
      <c r="C60" s="27" t="s">
        <v>34</v>
      </c>
      <c r="D60" s="31"/>
      <c r="E60" s="31"/>
      <c r="F60" s="31"/>
      <c r="G60" s="31"/>
      <c r="H60" s="294"/>
      <c r="I60" s="208">
        <v>10000</v>
      </c>
      <c r="J60" s="227">
        <v>6947.78</v>
      </c>
      <c r="K60" s="248">
        <f t="shared" si="3"/>
        <v>69.477800000000002</v>
      </c>
      <c r="L60" s="113"/>
      <c r="M60" s="186"/>
    </row>
    <row r="61" spans="2:13" ht="15.5" thickBot="1" x14ac:dyDescent="0.35">
      <c r="B61" s="30">
        <v>42114</v>
      </c>
      <c r="C61" s="27" t="s">
        <v>35</v>
      </c>
      <c r="D61" s="31"/>
      <c r="E61" s="31"/>
      <c r="F61" s="31"/>
      <c r="G61" s="31"/>
      <c r="H61" s="294"/>
      <c r="I61" s="205">
        <v>20000</v>
      </c>
      <c r="J61" s="354">
        <v>4560.29</v>
      </c>
      <c r="K61" s="248">
        <f t="shared" si="3"/>
        <v>22.801450000000003</v>
      </c>
      <c r="L61" s="73"/>
      <c r="M61" s="186"/>
    </row>
    <row r="62" spans="2:13" ht="15.5" thickBot="1" x14ac:dyDescent="0.35">
      <c r="B62" s="30">
        <v>42115</v>
      </c>
      <c r="C62" s="27" t="s">
        <v>36</v>
      </c>
      <c r="D62" s="31"/>
      <c r="E62" s="31"/>
      <c r="F62" s="31"/>
      <c r="G62" s="31"/>
      <c r="H62" s="294"/>
      <c r="I62" s="209">
        <v>15000</v>
      </c>
      <c r="J62" s="227">
        <v>14139.26</v>
      </c>
      <c r="K62" s="248">
        <f t="shared" si="3"/>
        <v>94.261733333333325</v>
      </c>
      <c r="L62" s="70"/>
      <c r="M62" s="186"/>
    </row>
    <row r="63" spans="2:13" ht="15.5" thickBot="1" x14ac:dyDescent="0.35">
      <c r="B63" s="30">
        <v>42116</v>
      </c>
      <c r="C63" s="27" t="s">
        <v>37</v>
      </c>
      <c r="D63" s="31"/>
      <c r="E63" s="31"/>
      <c r="F63" s="31"/>
      <c r="G63" s="31"/>
      <c r="H63" s="72"/>
      <c r="I63" s="205">
        <v>10000</v>
      </c>
      <c r="J63" s="354">
        <v>5587.91</v>
      </c>
      <c r="K63" s="248">
        <f t="shared" si="3"/>
        <v>55.879100000000001</v>
      </c>
      <c r="L63" s="73"/>
      <c r="M63" s="186"/>
    </row>
    <row r="64" spans="2:13" ht="15.5" thickBot="1" x14ac:dyDescent="0.35">
      <c r="B64" s="30">
        <v>42119</v>
      </c>
      <c r="C64" s="27" t="s">
        <v>38</v>
      </c>
      <c r="D64" s="31"/>
      <c r="E64" s="31"/>
      <c r="F64" s="31"/>
      <c r="G64" s="31"/>
      <c r="H64" s="5"/>
      <c r="I64" s="205">
        <v>10000</v>
      </c>
      <c r="J64" s="354">
        <v>9255</v>
      </c>
      <c r="K64" s="248">
        <f t="shared" si="3"/>
        <v>92.55</v>
      </c>
      <c r="L64" s="73"/>
      <c r="M64" s="186"/>
    </row>
    <row r="65" spans="2:13" ht="15.5" thickBot="1" x14ac:dyDescent="0.35">
      <c r="B65" s="30">
        <v>42121</v>
      </c>
      <c r="C65" s="27" t="s">
        <v>39</v>
      </c>
      <c r="D65" s="31"/>
      <c r="E65" s="31"/>
      <c r="F65" s="31"/>
      <c r="G65" s="28"/>
      <c r="H65" s="72"/>
      <c r="I65" s="208">
        <v>67000</v>
      </c>
      <c r="J65" s="227">
        <v>57550</v>
      </c>
      <c r="K65" s="248">
        <f t="shared" si="3"/>
        <v>85.895522388059703</v>
      </c>
      <c r="L65" s="113"/>
      <c r="M65" s="186"/>
    </row>
    <row r="66" spans="2:13" ht="15.5" thickBot="1" x14ac:dyDescent="0.35">
      <c r="B66" s="33">
        <v>42131</v>
      </c>
      <c r="C66" s="29" t="s">
        <v>40</v>
      </c>
      <c r="D66" s="28"/>
      <c r="E66" s="28"/>
      <c r="F66" s="28"/>
      <c r="G66" s="28"/>
      <c r="H66" s="28"/>
      <c r="I66" s="209">
        <v>10000</v>
      </c>
      <c r="J66" s="227">
        <v>5000.33</v>
      </c>
      <c r="K66" s="248">
        <f t="shared" si="3"/>
        <v>50.003299999999996</v>
      </c>
      <c r="L66" s="70"/>
      <c r="M66" s="186"/>
    </row>
    <row r="67" spans="2:13" ht="15.5" thickBot="1" x14ac:dyDescent="0.35">
      <c r="B67" s="35">
        <v>42132</v>
      </c>
      <c r="C67" s="36" t="s">
        <v>41</v>
      </c>
      <c r="D67" s="37"/>
      <c r="E67" s="37"/>
      <c r="F67" s="37"/>
      <c r="G67" s="37"/>
      <c r="H67" s="37"/>
      <c r="I67" s="209">
        <v>17000</v>
      </c>
      <c r="J67" s="362">
        <v>15810</v>
      </c>
      <c r="K67" s="253">
        <f t="shared" si="3"/>
        <v>93</v>
      </c>
      <c r="L67" s="113"/>
      <c r="M67" s="186"/>
    </row>
    <row r="68" spans="2:13" ht="15.5" thickBot="1" x14ac:dyDescent="0.35">
      <c r="B68" s="114"/>
      <c r="C68" s="115" t="s">
        <v>42</v>
      </c>
      <c r="D68" s="115"/>
      <c r="E68" s="115"/>
      <c r="F68" s="115"/>
      <c r="G68" s="115"/>
      <c r="H68" s="115"/>
      <c r="I68" s="302">
        <f>SUM(I58:I67)</f>
        <v>194000</v>
      </c>
      <c r="J68" s="363">
        <f>SUM(J58:J67)</f>
        <v>142272.19</v>
      </c>
      <c r="K68" s="359">
        <f t="shared" ref="K68" si="4">J68/I68*100</f>
        <v>73.336180412371135</v>
      </c>
      <c r="L68" s="106"/>
      <c r="M68" s="116"/>
    </row>
    <row r="69" spans="2:13" s="315" customFormat="1" x14ac:dyDescent="0.3">
      <c r="B69" s="261"/>
      <c r="C69" s="317"/>
      <c r="D69" s="317"/>
      <c r="E69" s="317"/>
      <c r="F69" s="317"/>
      <c r="G69" s="317"/>
      <c r="H69" s="317"/>
      <c r="I69" s="262"/>
      <c r="J69" s="426"/>
      <c r="K69" s="426"/>
      <c r="L69" s="262"/>
      <c r="M69" s="314"/>
    </row>
    <row r="70" spans="2:13" s="315" customFormat="1" ht="15.5" thickBot="1" x14ac:dyDescent="0.35">
      <c r="B70" s="420"/>
      <c r="C70" s="372"/>
      <c r="D70" s="372"/>
      <c r="E70" s="372"/>
      <c r="F70" s="372"/>
      <c r="G70" s="372"/>
      <c r="H70" s="372"/>
      <c r="I70" s="421"/>
      <c r="J70" s="422"/>
      <c r="K70" s="422"/>
      <c r="L70" s="262"/>
      <c r="M70" s="314"/>
    </row>
    <row r="71" spans="2:13" ht="25.9" customHeight="1" thickBot="1" x14ac:dyDescent="0.35">
      <c r="B71" s="445" t="s">
        <v>0</v>
      </c>
      <c r="C71" s="446"/>
      <c r="D71" s="446"/>
      <c r="E71" s="446" t="s">
        <v>1</v>
      </c>
      <c r="F71" s="446"/>
      <c r="G71" s="446"/>
      <c r="H71" s="447"/>
      <c r="I71" s="448" t="s">
        <v>197</v>
      </c>
      <c r="J71" s="449" t="s">
        <v>159</v>
      </c>
      <c r="K71" s="450" t="s">
        <v>160</v>
      </c>
      <c r="L71" s="46"/>
      <c r="M71" s="316"/>
    </row>
    <row r="72" spans="2:13" x14ac:dyDescent="0.3">
      <c r="B72" s="20">
        <v>422</v>
      </c>
      <c r="C72" s="24" t="s">
        <v>43</v>
      </c>
      <c r="D72" s="24"/>
      <c r="E72" s="24"/>
      <c r="F72" s="24"/>
      <c r="G72" s="24"/>
      <c r="H72" s="24"/>
      <c r="I72" s="99"/>
      <c r="J72" s="368"/>
      <c r="K72" s="255"/>
      <c r="L72" s="119"/>
    </row>
    <row r="73" spans="2:13" x14ac:dyDescent="0.3">
      <c r="B73" s="120">
        <v>42211</v>
      </c>
      <c r="C73" s="121" t="s">
        <v>44</v>
      </c>
      <c r="D73" s="28"/>
      <c r="E73" s="28"/>
      <c r="F73" s="122"/>
      <c r="G73" s="123"/>
      <c r="H73" s="123"/>
      <c r="I73" s="118">
        <f>SUM(I74:I94)</f>
        <v>910000</v>
      </c>
      <c r="J73" s="232">
        <f>SUM(J74:J94)</f>
        <v>737232.17999999993</v>
      </c>
      <c r="K73" s="251">
        <f t="shared" ref="K73:K93" si="5">J73/I73*100</f>
        <v>81.014525274725273</v>
      </c>
      <c r="L73" s="118"/>
      <c r="M73" s="189"/>
    </row>
    <row r="74" spans="2:13" x14ac:dyDescent="0.3">
      <c r="B74" s="30">
        <v>4221101</v>
      </c>
      <c r="C74" s="27" t="s">
        <v>179</v>
      </c>
      <c r="D74" s="31"/>
      <c r="E74" s="4"/>
      <c r="F74" s="31"/>
      <c r="G74" s="31"/>
      <c r="H74" s="31"/>
      <c r="I74" s="208">
        <v>15000</v>
      </c>
      <c r="J74" s="227"/>
      <c r="K74" s="248">
        <f t="shared" si="5"/>
        <v>0</v>
      </c>
      <c r="L74" s="137"/>
      <c r="M74" s="117"/>
    </row>
    <row r="75" spans="2:13" x14ac:dyDescent="0.3">
      <c r="B75" s="30">
        <v>4221102</v>
      </c>
      <c r="C75" s="27" t="s">
        <v>199</v>
      </c>
      <c r="D75" s="31"/>
      <c r="E75" s="31"/>
      <c r="F75" s="31"/>
      <c r="G75" s="31"/>
      <c r="H75" s="31"/>
      <c r="I75" s="205">
        <v>15000</v>
      </c>
      <c r="J75" s="354">
        <v>4033.86</v>
      </c>
      <c r="K75" s="248">
        <f t="shared" si="5"/>
        <v>26.892399999999999</v>
      </c>
      <c r="L75" s="101"/>
      <c r="M75" s="190"/>
    </row>
    <row r="76" spans="2:13" x14ac:dyDescent="0.3">
      <c r="B76" s="30">
        <v>4221103</v>
      </c>
      <c r="C76" s="27" t="s">
        <v>45</v>
      </c>
      <c r="D76" s="31"/>
      <c r="E76" s="31"/>
      <c r="F76" s="31"/>
      <c r="G76" s="31"/>
      <c r="H76" s="31"/>
      <c r="I76" s="205">
        <v>15000</v>
      </c>
      <c r="J76" s="354">
        <v>8558.19</v>
      </c>
      <c r="K76" s="248">
        <f t="shared" si="5"/>
        <v>57.054600000000001</v>
      </c>
      <c r="L76" s="101"/>
      <c r="M76" s="190"/>
    </row>
    <row r="77" spans="2:13" x14ac:dyDescent="0.3">
      <c r="B77" s="30">
        <v>4221104</v>
      </c>
      <c r="C77" s="27" t="s">
        <v>46</v>
      </c>
      <c r="D77" s="31"/>
      <c r="E77" s="31"/>
      <c r="F77" s="31"/>
      <c r="G77" s="31"/>
      <c r="H77" s="31"/>
      <c r="I77" s="205">
        <v>10000</v>
      </c>
      <c r="J77" s="354">
        <v>1541.7</v>
      </c>
      <c r="K77" s="248">
        <f t="shared" si="5"/>
        <v>15.417</v>
      </c>
      <c r="L77" s="101"/>
      <c r="M77" s="190"/>
    </row>
    <row r="78" spans="2:13" x14ac:dyDescent="0.3">
      <c r="B78" s="30">
        <v>4221105</v>
      </c>
      <c r="C78" s="27" t="s">
        <v>47</v>
      </c>
      <c r="D78" s="31"/>
      <c r="E78" s="31"/>
      <c r="F78" s="31"/>
      <c r="G78" s="31"/>
      <c r="H78" s="31"/>
      <c r="I78" s="205">
        <v>10000</v>
      </c>
      <c r="J78" s="354">
        <v>10000</v>
      </c>
      <c r="K78" s="248">
        <f t="shared" si="5"/>
        <v>100</v>
      </c>
      <c r="L78" s="101"/>
      <c r="M78" s="190"/>
    </row>
    <row r="79" spans="2:13" x14ac:dyDescent="0.3">
      <c r="B79" s="30">
        <v>4221106</v>
      </c>
      <c r="C79" s="27" t="s">
        <v>48</v>
      </c>
      <c r="D79" s="31"/>
      <c r="E79" s="31"/>
      <c r="F79" s="31"/>
      <c r="G79" s="31"/>
      <c r="H79" s="31"/>
      <c r="I79" s="205">
        <v>10000</v>
      </c>
      <c r="J79" s="354"/>
      <c r="K79" s="248">
        <f t="shared" si="5"/>
        <v>0</v>
      </c>
      <c r="L79" s="101"/>
      <c r="M79" s="190"/>
    </row>
    <row r="80" spans="2:13" x14ac:dyDescent="0.3">
      <c r="B80" s="30">
        <v>4221107</v>
      </c>
      <c r="C80" s="27" t="s">
        <v>49</v>
      </c>
      <c r="D80" s="31"/>
      <c r="E80" s="31"/>
      <c r="F80" s="31"/>
      <c r="G80" s="31"/>
      <c r="H80" s="31"/>
      <c r="I80" s="205">
        <v>10000</v>
      </c>
      <c r="J80" s="354">
        <v>9817.2099999999991</v>
      </c>
      <c r="K80" s="248">
        <f t="shared" si="5"/>
        <v>98.1721</v>
      </c>
      <c r="L80" s="101"/>
      <c r="M80" s="190"/>
    </row>
    <row r="81" spans="2:13" x14ac:dyDescent="0.3">
      <c r="B81" s="30">
        <v>4221108</v>
      </c>
      <c r="C81" s="27" t="s">
        <v>50</v>
      </c>
      <c r="D81" s="31"/>
      <c r="E81" s="31"/>
      <c r="F81" s="31"/>
      <c r="G81" s="31"/>
      <c r="H81" s="31"/>
      <c r="I81" s="205">
        <v>150000</v>
      </c>
      <c r="J81" s="354">
        <v>149699.73000000001</v>
      </c>
      <c r="K81" s="248">
        <f t="shared" si="5"/>
        <v>99.799820000000011</v>
      </c>
      <c r="L81" s="101"/>
      <c r="M81" s="190"/>
    </row>
    <row r="82" spans="2:13" x14ac:dyDescent="0.3">
      <c r="B82" s="30">
        <v>4221109</v>
      </c>
      <c r="C82" s="27" t="s">
        <v>169</v>
      </c>
      <c r="D82" s="31"/>
      <c r="E82" s="31"/>
      <c r="F82" s="31"/>
      <c r="G82" s="31"/>
      <c r="H82" s="31"/>
      <c r="I82" s="208">
        <v>380000</v>
      </c>
      <c r="J82" s="227">
        <v>347780.37</v>
      </c>
      <c r="K82" s="248">
        <f t="shared" si="5"/>
        <v>91.521149999999992</v>
      </c>
      <c r="L82" s="137"/>
      <c r="M82" s="190"/>
    </row>
    <row r="83" spans="2:13" x14ac:dyDescent="0.3">
      <c r="B83" s="30">
        <v>4221110</v>
      </c>
      <c r="C83" s="27" t="s">
        <v>51</v>
      </c>
      <c r="D83" s="31"/>
      <c r="E83" s="31"/>
      <c r="F83" s="31"/>
      <c r="G83" s="31"/>
      <c r="H83" s="31"/>
      <c r="I83" s="205">
        <v>65000</v>
      </c>
      <c r="J83" s="354">
        <v>38572.949999999997</v>
      </c>
      <c r="K83" s="248">
        <f t="shared" si="5"/>
        <v>59.342999999999989</v>
      </c>
      <c r="L83" s="101"/>
      <c r="M83" s="124"/>
    </row>
    <row r="84" spans="2:13" x14ac:dyDescent="0.3">
      <c r="B84" s="30">
        <v>4221111</v>
      </c>
      <c r="C84" s="27" t="s">
        <v>52</v>
      </c>
      <c r="D84" s="31"/>
      <c r="E84" s="31"/>
      <c r="F84" s="31"/>
      <c r="G84" s="31"/>
      <c r="H84" s="31"/>
      <c r="I84" s="205">
        <v>40000</v>
      </c>
      <c r="J84" s="347">
        <v>23725.98</v>
      </c>
      <c r="K84" s="248">
        <f t="shared" si="5"/>
        <v>59.314949999999996</v>
      </c>
      <c r="L84" s="101"/>
      <c r="M84" s="190"/>
    </row>
    <row r="85" spans="2:13" x14ac:dyDescent="0.3">
      <c r="B85" s="30">
        <v>4221112</v>
      </c>
      <c r="C85" s="27" t="s">
        <v>53</v>
      </c>
      <c r="D85" s="31"/>
      <c r="E85" s="31"/>
      <c r="F85" s="31"/>
      <c r="G85" s="31"/>
      <c r="H85" s="31"/>
      <c r="I85" s="208">
        <v>70000</v>
      </c>
      <c r="J85" s="248">
        <v>88128.71</v>
      </c>
      <c r="K85" s="248">
        <f t="shared" si="5"/>
        <v>125.89815714285714</v>
      </c>
      <c r="L85" s="137"/>
      <c r="M85" s="190"/>
    </row>
    <row r="86" spans="2:13" x14ac:dyDescent="0.3">
      <c r="B86" s="30">
        <v>4221113</v>
      </c>
      <c r="C86" s="27" t="s">
        <v>168</v>
      </c>
      <c r="D86" s="31"/>
      <c r="E86" s="31"/>
      <c r="F86" s="31"/>
      <c r="G86" s="31"/>
      <c r="H86" s="31"/>
      <c r="I86" s="208">
        <v>10000</v>
      </c>
      <c r="J86" s="248">
        <v>4203</v>
      </c>
      <c r="K86" s="248">
        <f t="shared" si="5"/>
        <v>42.03</v>
      </c>
      <c r="L86" s="137"/>
      <c r="M86" s="190"/>
    </row>
    <row r="87" spans="2:13" x14ac:dyDescent="0.3">
      <c r="B87" s="30">
        <v>4221114</v>
      </c>
      <c r="C87" s="27" t="s">
        <v>190</v>
      </c>
      <c r="D87" s="31"/>
      <c r="E87" s="31"/>
      <c r="F87" s="31"/>
      <c r="G87" s="31"/>
      <c r="H87" s="31"/>
      <c r="I87" s="208">
        <v>15000</v>
      </c>
      <c r="J87" s="248">
        <v>2276.69</v>
      </c>
      <c r="K87" s="248">
        <f t="shared" si="5"/>
        <v>15.177933333333335</v>
      </c>
      <c r="L87" s="137"/>
      <c r="M87" s="190"/>
    </row>
    <row r="88" spans="2:13" x14ac:dyDescent="0.3">
      <c r="B88" s="30">
        <v>4221115</v>
      </c>
      <c r="C88" s="27" t="s">
        <v>180</v>
      </c>
      <c r="D88" s="31"/>
      <c r="E88" s="31"/>
      <c r="F88" s="31"/>
      <c r="G88" s="31"/>
      <c r="H88" s="31"/>
      <c r="I88" s="208">
        <v>10000</v>
      </c>
      <c r="J88" s="248">
        <v>1269.93</v>
      </c>
      <c r="K88" s="248">
        <f t="shared" si="5"/>
        <v>12.699299999999999</v>
      </c>
      <c r="L88" s="137"/>
      <c r="M88" s="190"/>
    </row>
    <row r="89" spans="2:13" x14ac:dyDescent="0.3">
      <c r="B89" s="30">
        <v>4221116</v>
      </c>
      <c r="C89" s="27" t="s">
        <v>181</v>
      </c>
      <c r="D89" s="31"/>
      <c r="E89" s="31"/>
      <c r="F89" s="31"/>
      <c r="G89" s="31"/>
      <c r="H89" s="31"/>
      <c r="I89" s="208">
        <v>10000</v>
      </c>
      <c r="J89" s="248">
        <v>5803.94</v>
      </c>
      <c r="K89" s="248">
        <f t="shared" si="5"/>
        <v>58.039399999999993</v>
      </c>
      <c r="L89" s="137"/>
      <c r="M89" s="190"/>
    </row>
    <row r="90" spans="2:13" x14ac:dyDescent="0.3">
      <c r="B90" s="30">
        <v>4221117</v>
      </c>
      <c r="C90" s="27" t="s">
        <v>182</v>
      </c>
      <c r="D90" s="31"/>
      <c r="E90" s="31"/>
      <c r="F90" s="31"/>
      <c r="G90" s="31"/>
      <c r="H90" s="31"/>
      <c r="I90" s="198">
        <v>15000</v>
      </c>
      <c r="J90" s="248">
        <v>14506.58</v>
      </c>
      <c r="K90" s="248">
        <f t="shared" si="5"/>
        <v>96.710533333333331</v>
      </c>
      <c r="L90" s="137"/>
      <c r="M90" s="190"/>
    </row>
    <row r="91" spans="2:13" x14ac:dyDescent="0.3">
      <c r="B91" s="30">
        <v>4221118</v>
      </c>
      <c r="C91" s="28" t="s">
        <v>184</v>
      </c>
      <c r="D91" s="28"/>
      <c r="E91" s="28"/>
      <c r="F91" s="28"/>
      <c r="G91" s="28"/>
      <c r="H91" s="294"/>
      <c r="I91" s="364">
        <v>15000</v>
      </c>
      <c r="J91" s="248">
        <v>10000</v>
      </c>
      <c r="K91" s="248">
        <f t="shared" si="5"/>
        <v>66.666666666666657</v>
      </c>
      <c r="L91" s="137"/>
      <c r="M91" s="190"/>
    </row>
    <row r="92" spans="2:13" x14ac:dyDescent="0.3">
      <c r="B92" s="30">
        <v>4221119</v>
      </c>
      <c r="C92" s="28" t="s">
        <v>183</v>
      </c>
      <c r="D92" s="28"/>
      <c r="E92" s="28"/>
      <c r="F92" s="28"/>
      <c r="G92" s="28"/>
      <c r="H92" s="295"/>
      <c r="I92" s="364">
        <v>15000</v>
      </c>
      <c r="J92" s="248">
        <v>896.31</v>
      </c>
      <c r="K92" s="248">
        <f t="shared" si="5"/>
        <v>5.9753999999999996</v>
      </c>
      <c r="L92" s="137"/>
      <c r="M92" s="190"/>
    </row>
    <row r="93" spans="2:13" x14ac:dyDescent="0.3">
      <c r="B93" s="30">
        <v>4221120</v>
      </c>
      <c r="C93" s="28" t="s">
        <v>198</v>
      </c>
      <c r="D93" s="28"/>
      <c r="E93" s="28"/>
      <c r="F93" s="28"/>
      <c r="G93" s="28"/>
      <c r="H93" s="295"/>
      <c r="I93" s="364">
        <v>30000</v>
      </c>
      <c r="J93" s="248">
        <v>16417.03</v>
      </c>
      <c r="K93" s="248">
        <f t="shared" si="5"/>
        <v>54.723433333333325</v>
      </c>
      <c r="L93" s="137"/>
      <c r="M93" s="190"/>
    </row>
    <row r="94" spans="2:13" x14ac:dyDescent="0.3">
      <c r="B94" s="30"/>
      <c r="C94" s="28"/>
      <c r="D94" s="28"/>
      <c r="E94" s="28"/>
      <c r="F94" s="28"/>
      <c r="G94" s="28"/>
      <c r="H94" s="295"/>
      <c r="I94" s="364"/>
      <c r="J94" s="248"/>
      <c r="K94" s="248"/>
      <c r="L94" s="137"/>
      <c r="M94" s="190"/>
    </row>
    <row r="95" spans="2:13" x14ac:dyDescent="0.3">
      <c r="B95" s="7">
        <v>42212</v>
      </c>
      <c r="C95" s="125" t="s">
        <v>54</v>
      </c>
      <c r="D95" s="31"/>
      <c r="E95" s="31"/>
      <c r="F95" s="31"/>
      <c r="G95" s="31"/>
      <c r="H95" s="294"/>
      <c r="I95" s="118">
        <f>SUM(I96:I98)</f>
        <v>450000</v>
      </c>
      <c r="J95" s="251">
        <f>SUM(J96:J98)</f>
        <v>437380.35</v>
      </c>
      <c r="K95" s="251">
        <f>J95/I95*100</f>
        <v>97.195633333333333</v>
      </c>
      <c r="L95" s="118"/>
      <c r="M95" s="189"/>
    </row>
    <row r="96" spans="2:13" x14ac:dyDescent="0.3">
      <c r="B96" s="30">
        <v>4221201</v>
      </c>
      <c r="C96" s="27" t="s">
        <v>55</v>
      </c>
      <c r="D96" s="31"/>
      <c r="E96" s="31"/>
      <c r="F96" s="31"/>
      <c r="G96" s="31"/>
      <c r="H96" s="31"/>
      <c r="I96" s="198">
        <v>400000</v>
      </c>
      <c r="J96" s="248">
        <v>387527.19</v>
      </c>
      <c r="K96" s="248">
        <f>J96/I96*100</f>
        <v>96.881797500000005</v>
      </c>
      <c r="L96" s="137"/>
      <c r="M96" s="190"/>
    </row>
    <row r="97" spans="2:13" x14ac:dyDescent="0.3">
      <c r="B97" s="30">
        <v>4221202</v>
      </c>
      <c r="C97" s="27" t="s">
        <v>56</v>
      </c>
      <c r="D97" s="31"/>
      <c r="E97" s="31"/>
      <c r="F97" s="31"/>
      <c r="G97" s="31"/>
      <c r="H97" s="31"/>
      <c r="I97" s="198">
        <v>50000</v>
      </c>
      <c r="J97" s="248">
        <v>49853.16</v>
      </c>
      <c r="K97" s="248">
        <f t="shared" ref="K97:K99" si="6">J97/I97*100</f>
        <v>99.706320000000005</v>
      </c>
      <c r="L97" s="137"/>
      <c r="M97" s="190"/>
    </row>
    <row r="98" spans="2:13" x14ac:dyDescent="0.3">
      <c r="B98" s="26"/>
      <c r="C98" s="28"/>
      <c r="D98" s="13"/>
      <c r="E98" s="13"/>
      <c r="F98" s="13"/>
      <c r="G98" s="13"/>
      <c r="H98" s="296"/>
      <c r="I98" s="101"/>
      <c r="J98" s="247"/>
      <c r="K98" s="248"/>
      <c r="M98" s="190"/>
    </row>
    <row r="99" spans="2:13" ht="15.5" thickBot="1" x14ac:dyDescent="0.35">
      <c r="B99" s="126"/>
      <c r="C99" s="127" t="s">
        <v>57</v>
      </c>
      <c r="D99" s="127"/>
      <c r="E99" s="127"/>
      <c r="F99" s="127"/>
      <c r="G99" s="127"/>
      <c r="H99" s="297"/>
      <c r="I99" s="365">
        <f>I73+I95</f>
        <v>1360000</v>
      </c>
      <c r="J99" s="369">
        <f>J73+J95</f>
        <v>1174612.5299999998</v>
      </c>
      <c r="K99" s="366">
        <f t="shared" si="6"/>
        <v>86.368568382352933</v>
      </c>
      <c r="L99" s="106"/>
      <c r="M99" s="128"/>
    </row>
    <row r="100" spans="2:13" s="315" customFormat="1" ht="16" thickTop="1" thickBot="1" x14ac:dyDescent="0.35">
      <c r="B100" s="371"/>
      <c r="C100" s="372"/>
      <c r="D100" s="372"/>
      <c r="E100" s="372"/>
      <c r="F100" s="372"/>
      <c r="G100" s="372"/>
      <c r="H100" s="373"/>
      <c r="I100" s="374"/>
      <c r="J100" s="375"/>
      <c r="K100" s="375"/>
      <c r="L100" s="262"/>
      <c r="M100" s="314"/>
    </row>
    <row r="101" spans="2:13" x14ac:dyDescent="0.3">
      <c r="B101" s="25">
        <v>424</v>
      </c>
      <c r="C101" s="19" t="s">
        <v>58</v>
      </c>
      <c r="D101" s="19"/>
      <c r="E101" s="19"/>
      <c r="F101" s="19"/>
      <c r="G101" s="19"/>
      <c r="H101" s="298"/>
      <c r="I101" s="370"/>
      <c r="J101" s="351"/>
      <c r="K101" s="257"/>
      <c r="L101" s="94"/>
    </row>
    <row r="102" spans="2:13" ht="15" customHeight="1" x14ac:dyDescent="0.3">
      <c r="B102" s="120">
        <v>4241</v>
      </c>
      <c r="C102" s="121" t="s">
        <v>59</v>
      </c>
      <c r="D102" s="28"/>
      <c r="E102" s="28"/>
      <c r="F102" s="28"/>
      <c r="G102" s="28"/>
      <c r="H102" s="112"/>
      <c r="I102" s="210">
        <f>SUM(I103:I106)</f>
        <v>160000</v>
      </c>
      <c r="J102" s="232">
        <f>SUM(J103:J106)</f>
        <v>152368.93</v>
      </c>
      <c r="K102" s="251">
        <f>J102/I102*100</f>
        <v>95.230581249999986</v>
      </c>
      <c r="L102" s="118"/>
      <c r="M102" s="172"/>
    </row>
    <row r="103" spans="2:13" x14ac:dyDescent="0.3">
      <c r="B103" s="30">
        <v>424111</v>
      </c>
      <c r="C103" s="27" t="s">
        <v>60</v>
      </c>
      <c r="D103" s="31"/>
      <c r="E103" s="31"/>
      <c r="F103" s="31"/>
      <c r="G103" s="31"/>
      <c r="H103" s="31"/>
      <c r="I103" s="208">
        <v>120000</v>
      </c>
      <c r="J103" s="233">
        <v>118504.98</v>
      </c>
      <c r="K103" s="248">
        <f>J103/I103*100</f>
        <v>98.754149999999996</v>
      </c>
      <c r="L103" s="137"/>
      <c r="M103" s="190"/>
    </row>
    <row r="104" spans="2:13" x14ac:dyDescent="0.3">
      <c r="B104" s="30">
        <v>42412</v>
      </c>
      <c r="C104" s="27" t="s">
        <v>61</v>
      </c>
      <c r="D104" s="31"/>
      <c r="E104" s="31"/>
      <c r="F104" s="31"/>
      <c r="G104" s="31"/>
      <c r="H104" s="72"/>
      <c r="I104" s="211">
        <v>10000</v>
      </c>
      <c r="J104" s="234">
        <v>9715.7000000000007</v>
      </c>
      <c r="K104" s="248">
        <f t="shared" ref="K104:K114" si="7">J104/I104*100</f>
        <v>97.157000000000011</v>
      </c>
      <c r="L104" s="101"/>
    </row>
    <row r="105" spans="2:13" x14ac:dyDescent="0.3">
      <c r="B105" s="30">
        <v>42414</v>
      </c>
      <c r="C105" s="27" t="s">
        <v>62</v>
      </c>
      <c r="D105" s="31"/>
      <c r="E105" s="31"/>
      <c r="F105" s="31"/>
      <c r="G105" s="31"/>
      <c r="H105" s="72"/>
      <c r="I105" s="211">
        <v>15000</v>
      </c>
      <c r="J105" s="234">
        <v>11100.62</v>
      </c>
      <c r="K105" s="248">
        <f t="shared" si="7"/>
        <v>74.004133333333343</v>
      </c>
      <c r="L105" s="101"/>
      <c r="M105" s="190"/>
    </row>
    <row r="106" spans="2:13" x14ac:dyDescent="0.3">
      <c r="B106" s="30">
        <v>42419</v>
      </c>
      <c r="C106" s="27" t="s">
        <v>63</v>
      </c>
      <c r="D106" s="31"/>
      <c r="E106" s="31"/>
      <c r="F106" s="31"/>
      <c r="G106" s="31"/>
      <c r="H106" s="72"/>
      <c r="I106" s="211">
        <v>15000</v>
      </c>
      <c r="J106" s="234">
        <v>13047.63</v>
      </c>
      <c r="K106" s="248">
        <f t="shared" si="7"/>
        <v>86.984199999999987</v>
      </c>
      <c r="L106" s="101"/>
      <c r="M106" s="190"/>
    </row>
    <row r="107" spans="2:13" x14ac:dyDescent="0.3">
      <c r="B107" s="16"/>
      <c r="C107" s="2"/>
      <c r="D107" s="2"/>
      <c r="E107" s="2"/>
      <c r="F107" s="2"/>
      <c r="G107" s="2"/>
      <c r="H107" s="2"/>
      <c r="I107" s="211"/>
      <c r="J107" s="234"/>
      <c r="K107" s="248"/>
      <c r="L107" s="101"/>
    </row>
    <row r="108" spans="2:13" x14ac:dyDescent="0.3">
      <c r="B108" s="7">
        <v>4243</v>
      </c>
      <c r="C108" s="125" t="s">
        <v>64</v>
      </c>
      <c r="D108" s="31"/>
      <c r="E108" s="31"/>
      <c r="F108" s="31"/>
      <c r="G108" s="31"/>
      <c r="H108" s="72"/>
      <c r="I108" s="210">
        <f>SUM(I109:I113)</f>
        <v>190000</v>
      </c>
      <c r="J108" s="232">
        <f>SUM(J109:J113)</f>
        <v>164397.44</v>
      </c>
      <c r="K108" s="251">
        <f t="shared" si="7"/>
        <v>86.524968421052634</v>
      </c>
      <c r="L108" s="118"/>
      <c r="M108" s="172"/>
    </row>
    <row r="109" spans="2:13" x14ac:dyDescent="0.3">
      <c r="B109" s="30">
        <v>42431</v>
      </c>
      <c r="C109" s="27" t="s">
        <v>65</v>
      </c>
      <c r="D109" s="31"/>
      <c r="E109" s="31"/>
      <c r="F109" s="31"/>
      <c r="G109" s="31"/>
      <c r="H109" s="72"/>
      <c r="I109" s="211">
        <v>80000</v>
      </c>
      <c r="J109" s="234">
        <v>72320.899999999994</v>
      </c>
      <c r="K109" s="248">
        <f t="shared" si="7"/>
        <v>90.401124999999993</v>
      </c>
      <c r="L109" s="101"/>
    </row>
    <row r="110" spans="2:13" x14ac:dyDescent="0.3">
      <c r="B110" s="30">
        <v>42432</v>
      </c>
      <c r="C110" s="27" t="s">
        <v>66</v>
      </c>
      <c r="D110" s="31"/>
      <c r="E110" s="31"/>
      <c r="F110" s="31"/>
      <c r="G110" s="31"/>
      <c r="H110" s="72"/>
      <c r="I110" s="198">
        <v>80000</v>
      </c>
      <c r="J110" s="233">
        <v>77669.179999999993</v>
      </c>
      <c r="K110" s="248">
        <f t="shared" si="7"/>
        <v>97.086474999999993</v>
      </c>
      <c r="L110" s="137"/>
      <c r="M110" s="190"/>
    </row>
    <row r="111" spans="2:13" x14ac:dyDescent="0.3">
      <c r="B111" s="7">
        <v>42441</v>
      </c>
      <c r="C111" s="125" t="s">
        <v>67</v>
      </c>
      <c r="D111" s="8"/>
      <c r="E111" s="8"/>
      <c r="F111" s="8"/>
      <c r="G111" s="8"/>
      <c r="H111" s="11"/>
      <c r="I111" s="200"/>
      <c r="J111" s="235"/>
      <c r="K111" s="248"/>
      <c r="L111" s="64"/>
    </row>
    <row r="112" spans="2:13" x14ac:dyDescent="0.3">
      <c r="B112" s="30">
        <v>424411</v>
      </c>
      <c r="C112" s="27" t="s">
        <v>67</v>
      </c>
      <c r="D112" s="31"/>
      <c r="E112" s="31"/>
      <c r="F112" s="31"/>
      <c r="G112" s="31"/>
      <c r="H112" s="31"/>
      <c r="I112" s="211">
        <v>15000</v>
      </c>
      <c r="J112" s="234">
        <v>7862.47</v>
      </c>
      <c r="K112" s="248">
        <f t="shared" si="7"/>
        <v>52.416466666666672</v>
      </c>
      <c r="L112" s="101"/>
      <c r="M112" s="190"/>
    </row>
    <row r="113" spans="2:13" x14ac:dyDescent="0.3">
      <c r="B113" s="30">
        <v>424413</v>
      </c>
      <c r="C113" s="27" t="s">
        <v>68</v>
      </c>
      <c r="D113" s="31"/>
      <c r="E113" s="31"/>
      <c r="F113" s="31"/>
      <c r="G113" s="31"/>
      <c r="H113" s="72"/>
      <c r="I113" s="211">
        <v>15000</v>
      </c>
      <c r="J113" s="234">
        <v>6544.89</v>
      </c>
      <c r="K113" s="248">
        <f t="shared" si="7"/>
        <v>43.632600000000004</v>
      </c>
      <c r="L113" s="101"/>
      <c r="M113" s="190"/>
    </row>
    <row r="114" spans="2:13" ht="15.5" thickBot="1" x14ac:dyDescent="0.35">
      <c r="B114" s="129"/>
      <c r="C114" s="130" t="s">
        <v>69</v>
      </c>
      <c r="D114" s="130"/>
      <c r="E114" s="130"/>
      <c r="F114" s="130"/>
      <c r="G114" s="130"/>
      <c r="H114" s="130"/>
      <c r="I114" s="207">
        <f>I102+I108</f>
        <v>350000</v>
      </c>
      <c r="J114" s="236">
        <f>J102+J108</f>
        <v>316766.37</v>
      </c>
      <c r="K114" s="367">
        <f t="shared" si="7"/>
        <v>90.504677142857133</v>
      </c>
      <c r="L114" s="106"/>
      <c r="M114" s="128"/>
    </row>
    <row r="115" spans="2:13" ht="16" thickTop="1" thickBot="1" x14ac:dyDescent="0.35">
      <c r="B115" s="131"/>
      <c r="C115" s="52"/>
      <c r="D115" s="2"/>
      <c r="E115" s="2"/>
      <c r="F115" s="2"/>
      <c r="G115" s="2"/>
      <c r="H115" s="52"/>
      <c r="I115" s="132"/>
      <c r="J115" s="237"/>
      <c r="K115" s="254"/>
      <c r="L115" s="132"/>
      <c r="M115" s="184"/>
    </row>
    <row r="116" spans="2:13" ht="15.5" thickBot="1" x14ac:dyDescent="0.35">
      <c r="B116" s="431">
        <v>425</v>
      </c>
      <c r="C116" s="51" t="s">
        <v>70</v>
      </c>
      <c r="D116" s="133"/>
      <c r="E116" s="134"/>
      <c r="F116" s="134"/>
      <c r="G116" s="134"/>
      <c r="H116" s="6"/>
      <c r="I116" s="299"/>
      <c r="J116" s="376"/>
      <c r="K116" s="432"/>
      <c r="L116" s="50"/>
    </row>
    <row r="117" spans="2:13" x14ac:dyDescent="0.3">
      <c r="B117" s="120">
        <v>4251</v>
      </c>
      <c r="C117" s="121" t="s">
        <v>71</v>
      </c>
      <c r="D117" s="28"/>
      <c r="E117" s="28"/>
      <c r="F117" s="28"/>
      <c r="G117" s="28"/>
      <c r="H117" s="112"/>
      <c r="I117" s="212">
        <f>SUM(I118:I122)</f>
        <v>260000</v>
      </c>
      <c r="J117" s="238">
        <f>SUM(J118:J122)</f>
        <v>239204.02999999997</v>
      </c>
      <c r="K117" s="251">
        <f t="shared" ref="K117:K122" si="8">J117/I117*100</f>
        <v>92.00154999999998</v>
      </c>
      <c r="L117" s="96"/>
      <c r="M117" s="172"/>
    </row>
    <row r="118" spans="2:13" ht="14.25" customHeight="1" x14ac:dyDescent="0.3">
      <c r="B118" s="30">
        <v>425112</v>
      </c>
      <c r="C118" s="27" t="s">
        <v>72</v>
      </c>
      <c r="D118" s="31"/>
      <c r="E118" s="31"/>
      <c r="F118" s="4"/>
      <c r="G118" s="31"/>
      <c r="H118" s="31"/>
      <c r="I118" s="198">
        <v>55000</v>
      </c>
      <c r="J118" s="233">
        <v>54931.99</v>
      </c>
      <c r="K118" s="248">
        <f t="shared" si="8"/>
        <v>99.876345454545444</v>
      </c>
      <c r="L118" s="137"/>
    </row>
    <row r="119" spans="2:13" ht="15" customHeight="1" x14ac:dyDescent="0.3">
      <c r="B119" s="35">
        <v>425111</v>
      </c>
      <c r="C119" s="27" t="s">
        <v>152</v>
      </c>
      <c r="D119" s="31"/>
      <c r="E119" s="31"/>
      <c r="F119" s="31"/>
      <c r="G119" s="31"/>
      <c r="H119" s="72"/>
      <c r="I119" s="199">
        <v>55000</v>
      </c>
      <c r="J119" s="234">
        <v>53548.04</v>
      </c>
      <c r="K119" s="248">
        <f t="shared" si="8"/>
        <v>97.360072727272723</v>
      </c>
      <c r="L119" s="101"/>
      <c r="M119" s="190"/>
    </row>
    <row r="120" spans="2:13" x14ac:dyDescent="0.3">
      <c r="B120" s="33">
        <v>425131</v>
      </c>
      <c r="C120" s="27" t="s">
        <v>73</v>
      </c>
      <c r="D120" s="31"/>
      <c r="E120" s="31"/>
      <c r="F120" s="31"/>
      <c r="G120" s="31"/>
      <c r="H120" s="31"/>
      <c r="I120" s="198">
        <v>120000</v>
      </c>
      <c r="J120" s="233">
        <v>108294.2</v>
      </c>
      <c r="K120" s="248">
        <f t="shared" si="8"/>
        <v>90.245166666666663</v>
      </c>
      <c r="L120" s="137"/>
    </row>
    <row r="121" spans="2:13" x14ac:dyDescent="0.3">
      <c r="B121" s="30">
        <v>425141</v>
      </c>
      <c r="C121" s="27" t="s">
        <v>74</v>
      </c>
      <c r="D121" s="31"/>
      <c r="E121" s="31"/>
      <c r="F121" s="31"/>
      <c r="G121" s="31"/>
      <c r="H121" s="31"/>
      <c r="I121" s="211">
        <v>15000</v>
      </c>
      <c r="J121" s="234">
        <v>13980.3</v>
      </c>
      <c r="K121" s="248">
        <f t="shared" si="8"/>
        <v>93.201999999999998</v>
      </c>
      <c r="L121" s="101"/>
      <c r="M121" s="190"/>
    </row>
    <row r="122" spans="2:13" x14ac:dyDescent="0.3">
      <c r="B122" s="30">
        <v>425142</v>
      </c>
      <c r="C122" s="27" t="s">
        <v>75</v>
      </c>
      <c r="D122" s="31"/>
      <c r="E122" s="31"/>
      <c r="F122" s="31"/>
      <c r="G122" s="31"/>
      <c r="H122" s="31"/>
      <c r="I122" s="198">
        <v>15000</v>
      </c>
      <c r="J122" s="233">
        <v>8449.5</v>
      </c>
      <c r="K122" s="248">
        <f t="shared" si="8"/>
        <v>56.330000000000005</v>
      </c>
      <c r="L122" s="137"/>
    </row>
    <row r="123" spans="2:13" x14ac:dyDescent="0.3">
      <c r="B123" s="135"/>
      <c r="C123" s="4"/>
      <c r="D123" s="4"/>
      <c r="E123" s="4"/>
      <c r="F123" s="4"/>
      <c r="G123" s="4"/>
      <c r="H123" s="4"/>
      <c r="I123" s="468"/>
      <c r="J123" s="469"/>
      <c r="K123" s="248"/>
      <c r="L123" s="55"/>
    </row>
    <row r="124" spans="2:13" ht="15" customHeight="1" x14ac:dyDescent="0.3">
      <c r="B124" s="7">
        <v>4252</v>
      </c>
      <c r="C124" s="125" t="s">
        <v>76</v>
      </c>
      <c r="D124" s="8"/>
      <c r="E124" s="8"/>
      <c r="F124" s="8"/>
      <c r="G124" s="8"/>
      <c r="H124" s="11"/>
      <c r="I124" s="212">
        <f>SUM(I125:I128)</f>
        <v>206000</v>
      </c>
      <c r="J124" s="238">
        <f>SUM(J125:J128)</f>
        <v>198152.75</v>
      </c>
      <c r="K124" s="251">
        <f t="shared" ref="K124:K128" si="9">J124/I124*100</f>
        <v>96.190655339805829</v>
      </c>
      <c r="L124" s="96"/>
      <c r="M124" s="189"/>
    </row>
    <row r="125" spans="2:13" x14ac:dyDescent="0.3">
      <c r="B125" s="30">
        <v>425221</v>
      </c>
      <c r="C125" s="27" t="s">
        <v>77</v>
      </c>
      <c r="D125" s="31"/>
      <c r="E125" s="31"/>
      <c r="F125" s="31"/>
      <c r="G125" s="31"/>
      <c r="H125" s="72"/>
      <c r="I125" s="198">
        <v>130000</v>
      </c>
      <c r="J125" s="233">
        <v>128544.4</v>
      </c>
      <c r="K125" s="248">
        <f t="shared" si="9"/>
        <v>98.880307692307696</v>
      </c>
      <c r="L125" s="137"/>
    </row>
    <row r="126" spans="2:13" x14ac:dyDescent="0.3">
      <c r="B126" s="30">
        <v>425222</v>
      </c>
      <c r="C126" s="27" t="s">
        <v>78</v>
      </c>
      <c r="D126" s="31"/>
      <c r="E126" s="31"/>
      <c r="F126" s="31"/>
      <c r="G126" s="31"/>
      <c r="H126" s="72"/>
      <c r="I126" s="198">
        <v>35000</v>
      </c>
      <c r="J126" s="233">
        <v>30628.38</v>
      </c>
      <c r="K126" s="248">
        <f t="shared" si="9"/>
        <v>87.509657142857151</v>
      </c>
      <c r="L126" s="137"/>
      <c r="M126" s="190"/>
    </row>
    <row r="127" spans="2:13" x14ac:dyDescent="0.3">
      <c r="B127" s="30">
        <v>425223</v>
      </c>
      <c r="C127" s="27" t="s">
        <v>79</v>
      </c>
      <c r="D127" s="31"/>
      <c r="E127" s="31"/>
      <c r="F127" s="31"/>
      <c r="G127" s="31"/>
      <c r="H127" s="4"/>
      <c r="I127" s="198">
        <v>1000</v>
      </c>
      <c r="J127" s="233">
        <v>312.5</v>
      </c>
      <c r="K127" s="248">
        <f t="shared" si="9"/>
        <v>31.25</v>
      </c>
      <c r="L127" s="137"/>
    </row>
    <row r="128" spans="2:13" x14ac:dyDescent="0.3">
      <c r="B128" s="30">
        <v>42529</v>
      </c>
      <c r="C128" s="27" t="s">
        <v>80</v>
      </c>
      <c r="D128" s="31"/>
      <c r="E128" s="31"/>
      <c r="F128" s="31"/>
      <c r="G128" s="31"/>
      <c r="H128" s="72"/>
      <c r="I128" s="198">
        <v>40000</v>
      </c>
      <c r="J128" s="233">
        <v>38667.47</v>
      </c>
      <c r="K128" s="248">
        <f t="shared" si="9"/>
        <v>96.668675000000007</v>
      </c>
      <c r="L128" s="137"/>
      <c r="M128" s="190"/>
    </row>
    <row r="129" spans="2:14" x14ac:dyDescent="0.3">
      <c r="B129" s="16"/>
      <c r="C129" s="2"/>
      <c r="D129" s="2"/>
      <c r="E129" s="2"/>
      <c r="F129" s="2"/>
      <c r="G129" s="2"/>
      <c r="H129" s="2"/>
      <c r="I129" s="200"/>
      <c r="J129" s="235"/>
      <c r="K129" s="248"/>
      <c r="L129" s="64"/>
    </row>
    <row r="130" spans="2:14" x14ac:dyDescent="0.3">
      <c r="B130" s="7">
        <v>4253</v>
      </c>
      <c r="C130" s="125" t="s">
        <v>81</v>
      </c>
      <c r="D130" s="31"/>
      <c r="E130" s="31"/>
      <c r="F130" s="31"/>
      <c r="G130" s="31"/>
      <c r="H130" s="72"/>
      <c r="I130" s="212">
        <f>SUM(I131:I135)</f>
        <v>155000</v>
      </c>
      <c r="J130" s="212">
        <f>SUM(J131:J135)</f>
        <v>138812.22</v>
      </c>
      <c r="K130" s="251">
        <f t="shared" ref="K130:K132" si="10">J130/I130*100</f>
        <v>89.556270967741938</v>
      </c>
      <c r="L130" s="118"/>
      <c r="M130" s="190"/>
    </row>
    <row r="131" spans="2:14" x14ac:dyDescent="0.3">
      <c r="B131" s="30">
        <v>42531</v>
      </c>
      <c r="C131" s="27" t="s">
        <v>82</v>
      </c>
      <c r="D131" s="31"/>
      <c r="E131" s="31"/>
      <c r="F131" s="31"/>
      <c r="G131" s="31"/>
      <c r="H131" s="72"/>
      <c r="I131" s="213"/>
      <c r="J131" s="377"/>
      <c r="K131" s="248"/>
      <c r="L131" s="136"/>
    </row>
    <row r="132" spans="2:14" x14ac:dyDescent="0.3">
      <c r="B132" s="30">
        <v>42532</v>
      </c>
      <c r="C132" s="27" t="s">
        <v>83</v>
      </c>
      <c r="D132" s="31"/>
      <c r="E132" s="31"/>
      <c r="F132" s="31"/>
      <c r="G132" s="31"/>
      <c r="H132" s="72"/>
      <c r="I132" s="213">
        <v>15000</v>
      </c>
      <c r="J132" s="378">
        <v>14425</v>
      </c>
      <c r="K132" s="248">
        <f t="shared" si="10"/>
        <v>96.166666666666671</v>
      </c>
      <c r="L132" s="136"/>
    </row>
    <row r="133" spans="2:14" x14ac:dyDescent="0.3">
      <c r="B133" s="30">
        <v>42533</v>
      </c>
      <c r="C133" s="27" t="s">
        <v>84</v>
      </c>
      <c r="D133" s="31"/>
      <c r="E133" s="31"/>
      <c r="F133" s="31"/>
      <c r="G133" s="31"/>
      <c r="H133" s="72"/>
      <c r="I133" s="213"/>
      <c r="J133" s="377"/>
      <c r="K133" s="248"/>
      <c r="L133" s="136"/>
    </row>
    <row r="134" spans="2:14" x14ac:dyDescent="0.3">
      <c r="B134" s="30">
        <v>42534</v>
      </c>
      <c r="C134" s="27" t="s">
        <v>85</v>
      </c>
      <c r="D134" s="31"/>
      <c r="E134" s="31"/>
      <c r="F134" s="31"/>
      <c r="G134" s="31"/>
      <c r="H134" s="72"/>
      <c r="I134" s="213">
        <v>40000</v>
      </c>
      <c r="J134" s="377">
        <v>33000</v>
      </c>
      <c r="K134" s="248">
        <f t="shared" ref="K134:K135" si="11">J134/I134*100</f>
        <v>82.5</v>
      </c>
      <c r="L134" s="136"/>
    </row>
    <row r="135" spans="2:14" x14ac:dyDescent="0.3">
      <c r="B135" s="30">
        <v>42539</v>
      </c>
      <c r="C135" s="27" t="s">
        <v>86</v>
      </c>
      <c r="D135" s="31"/>
      <c r="E135" s="31"/>
      <c r="F135" s="31"/>
      <c r="G135" s="31"/>
      <c r="H135" s="72"/>
      <c r="I135" s="213">
        <v>100000</v>
      </c>
      <c r="J135" s="377">
        <v>91387.22</v>
      </c>
      <c r="K135" s="248">
        <f t="shared" si="11"/>
        <v>91.387219999999999</v>
      </c>
      <c r="L135" s="136"/>
    </row>
    <row r="136" spans="2:14" x14ac:dyDescent="0.3">
      <c r="B136" s="12"/>
      <c r="C136" s="13"/>
      <c r="D136" s="13"/>
      <c r="E136" s="13"/>
      <c r="F136" s="13"/>
      <c r="G136" s="13"/>
      <c r="H136" s="13"/>
      <c r="I136" s="214"/>
      <c r="J136" s="379"/>
      <c r="K136" s="248"/>
      <c r="L136" s="46"/>
    </row>
    <row r="137" spans="2:14" x14ac:dyDescent="0.3">
      <c r="B137" s="7">
        <v>4254</v>
      </c>
      <c r="C137" s="125" t="s">
        <v>87</v>
      </c>
      <c r="D137" s="31"/>
      <c r="E137" s="31"/>
      <c r="F137" s="31"/>
      <c r="G137" s="31"/>
      <c r="H137" s="72"/>
      <c r="I137" s="210">
        <f>SUM(I138:I144)</f>
        <v>250000</v>
      </c>
      <c r="J137" s="232">
        <f>SUM(J138:J144)</f>
        <v>241196.22999999998</v>
      </c>
      <c r="K137" s="251">
        <f t="shared" ref="K137:K139" si="12">J137/I137*100</f>
        <v>96.478491999999989</v>
      </c>
      <c r="L137" s="118"/>
      <c r="M137" s="189"/>
    </row>
    <row r="138" spans="2:14" x14ac:dyDescent="0.3">
      <c r="B138" s="30">
        <v>42542</v>
      </c>
      <c r="C138" s="27" t="s">
        <v>88</v>
      </c>
      <c r="D138" s="31"/>
      <c r="E138" s="31"/>
      <c r="F138" s="31"/>
      <c r="G138" s="31"/>
      <c r="H138" s="72"/>
      <c r="I138" s="211">
        <v>15000</v>
      </c>
      <c r="J138" s="354">
        <v>14112.74</v>
      </c>
      <c r="K138" s="248">
        <f t="shared" si="12"/>
        <v>94.084933333333325</v>
      </c>
      <c r="L138" s="101"/>
      <c r="M138" s="190"/>
    </row>
    <row r="139" spans="2:14" x14ac:dyDescent="0.3">
      <c r="B139" s="30">
        <v>42543</v>
      </c>
      <c r="C139" s="27" t="s">
        <v>89</v>
      </c>
      <c r="D139" s="31"/>
      <c r="E139" s="31"/>
      <c r="F139" s="31"/>
      <c r="G139" s="31"/>
      <c r="H139" s="72"/>
      <c r="I139" s="211">
        <v>3000</v>
      </c>
      <c r="J139" s="354">
        <v>2306.2199999999998</v>
      </c>
      <c r="K139" s="248">
        <f t="shared" si="12"/>
        <v>76.873999999999995</v>
      </c>
      <c r="L139" s="101"/>
    </row>
    <row r="140" spans="2:14" x14ac:dyDescent="0.3">
      <c r="B140" s="30">
        <v>42544</v>
      </c>
      <c r="C140" s="27" t="s">
        <v>90</v>
      </c>
      <c r="D140" s="31"/>
      <c r="E140" s="31"/>
      <c r="F140" s="31"/>
      <c r="G140" s="31"/>
      <c r="H140" s="72"/>
      <c r="I140" s="211"/>
      <c r="J140" s="354"/>
      <c r="K140" s="248"/>
      <c r="L140" s="101"/>
    </row>
    <row r="141" spans="2:14" x14ac:dyDescent="0.3">
      <c r="B141" s="30">
        <v>42545</v>
      </c>
      <c r="C141" s="27" t="s">
        <v>91</v>
      </c>
      <c r="D141" s="31"/>
      <c r="E141" s="31"/>
      <c r="F141" s="31"/>
      <c r="G141" s="31"/>
      <c r="H141" s="72"/>
      <c r="I141" s="198">
        <v>90000</v>
      </c>
      <c r="J141" s="227">
        <v>90000</v>
      </c>
      <c r="K141" s="248">
        <f t="shared" ref="K141" si="13">J141/I141*100</f>
        <v>100</v>
      </c>
      <c r="L141" s="137"/>
    </row>
    <row r="142" spans="2:14" x14ac:dyDescent="0.3">
      <c r="B142" s="30">
        <v>42546</v>
      </c>
      <c r="C142" s="27" t="s">
        <v>92</v>
      </c>
      <c r="D142" s="31"/>
      <c r="E142" s="31"/>
      <c r="F142" s="31"/>
      <c r="G142" s="31"/>
      <c r="H142" s="72"/>
      <c r="I142" s="211"/>
      <c r="J142" s="354"/>
      <c r="K142" s="248"/>
      <c r="L142" s="101"/>
      <c r="N142" s="323"/>
    </row>
    <row r="143" spans="2:14" ht="15" customHeight="1" x14ac:dyDescent="0.3">
      <c r="B143" s="30">
        <v>42547</v>
      </c>
      <c r="C143" s="27" t="s">
        <v>93</v>
      </c>
      <c r="D143" s="31"/>
      <c r="E143" s="31"/>
      <c r="F143" s="31"/>
      <c r="G143" s="31"/>
      <c r="H143" s="72"/>
      <c r="I143" s="198">
        <v>2000</v>
      </c>
      <c r="J143" s="227">
        <v>1920</v>
      </c>
      <c r="K143" s="248">
        <f t="shared" ref="K143" si="14">J143/I143*100</f>
        <v>96</v>
      </c>
      <c r="L143" s="137"/>
      <c r="M143" s="423"/>
    </row>
    <row r="144" spans="2:14" ht="15.5" thickBot="1" x14ac:dyDescent="0.35">
      <c r="B144" s="142">
        <v>425491</v>
      </c>
      <c r="C144" s="143" t="s">
        <v>94</v>
      </c>
      <c r="D144" s="144"/>
      <c r="E144" s="144"/>
      <c r="F144" s="144"/>
      <c r="G144" s="144"/>
      <c r="H144" s="144"/>
      <c r="I144" s="312">
        <v>140000</v>
      </c>
      <c r="J144" s="380">
        <v>132857.26999999999</v>
      </c>
      <c r="K144" s="275">
        <f t="shared" ref="K144" si="15">J144/I144*100</f>
        <v>94.898049999999984</v>
      </c>
      <c r="L144" s="137"/>
    </row>
    <row r="145" spans="2:13" x14ac:dyDescent="0.3">
      <c r="B145" s="53"/>
      <c r="C145" s="4"/>
      <c r="D145" s="4"/>
      <c r="E145" s="4"/>
      <c r="F145" s="4"/>
      <c r="G145" s="4"/>
      <c r="H145" s="4"/>
      <c r="I145" s="321"/>
      <c r="J145" s="289"/>
      <c r="K145" s="289"/>
      <c r="L145" s="117"/>
    </row>
    <row r="146" spans="2:13" ht="15.5" thickBot="1" x14ac:dyDescent="0.35">
      <c r="B146" s="53"/>
      <c r="C146" s="4"/>
      <c r="D146" s="4"/>
      <c r="E146" s="4"/>
      <c r="F146" s="4"/>
      <c r="G146" s="4"/>
      <c r="H146" s="4"/>
      <c r="I146" s="321"/>
      <c r="J146" s="289"/>
      <c r="K146" s="289"/>
      <c r="L146" s="117"/>
    </row>
    <row r="147" spans="2:13" ht="25.15" customHeight="1" thickTop="1" thickBot="1" x14ac:dyDescent="0.35">
      <c r="B147" s="442" t="s">
        <v>0</v>
      </c>
      <c r="C147" s="436"/>
      <c r="D147" s="437"/>
      <c r="E147" s="437" t="s">
        <v>1</v>
      </c>
      <c r="F147" s="437"/>
      <c r="G147" s="437"/>
      <c r="H147" s="438"/>
      <c r="I147" s="439" t="s">
        <v>197</v>
      </c>
      <c r="J147" s="443" t="s">
        <v>159</v>
      </c>
      <c r="K147" s="444" t="s">
        <v>160</v>
      </c>
      <c r="L147" s="149"/>
      <c r="M147" s="183"/>
    </row>
    <row r="148" spans="2:13" x14ac:dyDescent="0.3">
      <c r="B148" s="120">
        <v>4255</v>
      </c>
      <c r="C148" s="121" t="s">
        <v>95</v>
      </c>
      <c r="D148" s="28"/>
      <c r="E148" s="28"/>
      <c r="F148" s="28"/>
      <c r="G148" s="28"/>
      <c r="H148" s="112"/>
      <c r="I148" s="212">
        <f>SUM(I149)</f>
        <v>10000</v>
      </c>
      <c r="J148" s="250">
        <f>SUM(J149)</f>
        <v>9800</v>
      </c>
      <c r="K148" s="250">
        <f t="shared" ref="K148:K149" si="16">J148/I148*100</f>
        <v>98</v>
      </c>
      <c r="L148" s="118"/>
      <c r="M148" s="313"/>
    </row>
    <row r="149" spans="2:13" x14ac:dyDescent="0.3">
      <c r="B149" s="30">
        <v>42559</v>
      </c>
      <c r="C149" s="27" t="s">
        <v>96</v>
      </c>
      <c r="D149" s="31"/>
      <c r="E149" s="31"/>
      <c r="F149" s="31"/>
      <c r="G149" s="31"/>
      <c r="H149" s="72"/>
      <c r="I149" s="205">
        <v>10000</v>
      </c>
      <c r="J149" s="347">
        <v>9800</v>
      </c>
      <c r="K149" s="248">
        <f t="shared" si="16"/>
        <v>98</v>
      </c>
      <c r="L149" s="101"/>
      <c r="M149" s="190"/>
    </row>
    <row r="150" spans="2:13" x14ac:dyDescent="0.3">
      <c r="B150" s="16"/>
      <c r="C150" s="2"/>
      <c r="D150" s="2"/>
      <c r="E150" s="2"/>
      <c r="F150" s="2"/>
      <c r="G150" s="2"/>
      <c r="H150" s="2"/>
      <c r="I150" s="200"/>
      <c r="J150" s="348"/>
      <c r="K150" s="248"/>
      <c r="L150" s="64"/>
    </row>
    <row r="151" spans="2:13" x14ac:dyDescent="0.3">
      <c r="B151" s="7">
        <v>4257</v>
      </c>
      <c r="C151" s="125" t="s">
        <v>97</v>
      </c>
      <c r="D151" s="31"/>
      <c r="E151" s="31"/>
      <c r="F151" s="31"/>
      <c r="G151" s="31"/>
      <c r="H151" s="72"/>
      <c r="I151" s="210">
        <f>SUM(I153:I164)</f>
        <v>543750</v>
      </c>
      <c r="J151" s="251">
        <f>SUM(J153:J164)</f>
        <v>508189.2</v>
      </c>
      <c r="K151" s="251">
        <f t="shared" ref="K151" si="17">J151/I151*100</f>
        <v>93.460082758620686</v>
      </c>
      <c r="L151" s="118"/>
      <c r="M151" s="189"/>
    </row>
    <row r="152" spans="2:13" x14ac:dyDescent="0.3">
      <c r="B152" s="100"/>
      <c r="C152" s="27"/>
      <c r="D152" s="31"/>
      <c r="E152" s="31"/>
      <c r="F152" s="31"/>
      <c r="G152" s="31"/>
      <c r="H152" s="72"/>
      <c r="I152" s="210"/>
      <c r="J152" s="251"/>
      <c r="K152" s="248"/>
      <c r="L152" s="118"/>
    </row>
    <row r="153" spans="2:13" x14ac:dyDescent="0.3">
      <c r="B153" s="100">
        <v>425713</v>
      </c>
      <c r="C153" s="27" t="s">
        <v>173</v>
      </c>
      <c r="D153" s="31"/>
      <c r="E153" s="31"/>
      <c r="F153" s="31"/>
      <c r="G153" s="31"/>
      <c r="H153" s="72"/>
      <c r="I153" s="211">
        <v>80000</v>
      </c>
      <c r="J153" s="347">
        <v>79941.19</v>
      </c>
      <c r="K153" s="248">
        <f t="shared" ref="K153:K164" si="18">J153/I153*100</f>
        <v>99.926487500000007</v>
      </c>
      <c r="L153" s="101"/>
      <c r="M153" s="138"/>
    </row>
    <row r="154" spans="2:13" x14ac:dyDescent="0.3">
      <c r="B154" s="100">
        <v>425731</v>
      </c>
      <c r="C154" s="27" t="s">
        <v>98</v>
      </c>
      <c r="D154" s="31"/>
      <c r="E154" s="31"/>
      <c r="F154" s="31"/>
      <c r="G154" s="31"/>
      <c r="H154" s="31"/>
      <c r="I154" s="205">
        <v>110000</v>
      </c>
      <c r="J154" s="347">
        <v>109581.18</v>
      </c>
      <c r="K154" s="248">
        <f t="shared" si="18"/>
        <v>99.619254545454538</v>
      </c>
      <c r="L154" s="101"/>
    </row>
    <row r="155" spans="2:13" x14ac:dyDescent="0.3">
      <c r="B155" s="100">
        <v>425732</v>
      </c>
      <c r="C155" s="27" t="s">
        <v>99</v>
      </c>
      <c r="D155" s="31"/>
      <c r="E155" s="31"/>
      <c r="F155" s="31"/>
      <c r="G155" s="31"/>
      <c r="H155" s="31"/>
      <c r="I155" s="211">
        <v>15000</v>
      </c>
      <c r="J155" s="347">
        <v>13420</v>
      </c>
      <c r="K155" s="248">
        <f t="shared" si="18"/>
        <v>89.466666666666669</v>
      </c>
      <c r="L155" s="101"/>
      <c r="M155" s="124"/>
    </row>
    <row r="156" spans="2:13" x14ac:dyDescent="0.3">
      <c r="B156" s="30">
        <v>42574</v>
      </c>
      <c r="C156" s="27" t="s">
        <v>188</v>
      </c>
      <c r="D156" s="31"/>
      <c r="E156" s="31"/>
      <c r="F156" s="31"/>
      <c r="G156" s="31"/>
      <c r="H156" s="72"/>
      <c r="I156" s="211">
        <v>90000</v>
      </c>
      <c r="J156" s="347">
        <v>67914.080000000002</v>
      </c>
      <c r="K156" s="248">
        <f t="shared" si="18"/>
        <v>75.46008888888889</v>
      </c>
      <c r="L156" s="101"/>
    </row>
    <row r="157" spans="2:13" x14ac:dyDescent="0.3">
      <c r="B157" s="100">
        <v>42575</v>
      </c>
      <c r="C157" s="27" t="s">
        <v>185</v>
      </c>
      <c r="D157" s="31"/>
      <c r="E157" s="31"/>
      <c r="F157" s="31"/>
      <c r="G157" s="31"/>
      <c r="H157" s="4"/>
      <c r="I157" s="211">
        <v>23750</v>
      </c>
      <c r="J157" s="347">
        <v>23750</v>
      </c>
      <c r="K157" s="248">
        <f t="shared" si="18"/>
        <v>100</v>
      </c>
      <c r="L157" s="101"/>
    </row>
    <row r="158" spans="2:13" ht="13.5" customHeight="1" x14ac:dyDescent="0.3">
      <c r="B158" s="100"/>
      <c r="C158" s="27"/>
      <c r="D158" s="31"/>
      <c r="E158" s="31"/>
      <c r="F158" s="31"/>
      <c r="G158" s="31"/>
      <c r="H158" s="72"/>
      <c r="I158" s="211"/>
      <c r="J158" s="347"/>
      <c r="K158" s="248"/>
      <c r="L158" s="101"/>
      <c r="M158" s="124"/>
    </row>
    <row r="159" spans="2:13" x14ac:dyDescent="0.3">
      <c r="B159" s="100">
        <v>425772</v>
      </c>
      <c r="C159" s="27" t="s">
        <v>100</v>
      </c>
      <c r="D159" s="31"/>
      <c r="E159" s="31"/>
      <c r="F159" s="31"/>
      <c r="G159" s="31"/>
      <c r="H159" s="31"/>
      <c r="I159" s="211">
        <v>10000</v>
      </c>
      <c r="J159" s="347">
        <v>1180</v>
      </c>
      <c r="K159" s="248">
        <f t="shared" si="18"/>
        <v>11.799999999999999</v>
      </c>
      <c r="L159" s="101"/>
      <c r="M159" s="190"/>
    </row>
    <row r="160" spans="2:13" x14ac:dyDescent="0.3">
      <c r="B160" s="100"/>
      <c r="C160" s="27"/>
      <c r="D160" s="31"/>
      <c r="E160" s="31"/>
      <c r="F160" s="31"/>
      <c r="G160" s="31"/>
      <c r="H160" s="31"/>
      <c r="I160" s="211"/>
      <c r="J160" s="347"/>
      <c r="K160" s="248"/>
      <c r="L160" s="101"/>
      <c r="M160" s="190"/>
    </row>
    <row r="161" spans="2:13" x14ac:dyDescent="0.3">
      <c r="B161" s="100">
        <v>425793</v>
      </c>
      <c r="C161" s="27" t="s">
        <v>101</v>
      </c>
      <c r="D161" s="31"/>
      <c r="E161" s="31"/>
      <c r="F161" s="31"/>
      <c r="G161" s="31"/>
      <c r="H161" s="31"/>
      <c r="I161" s="211">
        <v>105000</v>
      </c>
      <c r="J161" s="347">
        <v>105000</v>
      </c>
      <c r="K161" s="248">
        <f t="shared" si="18"/>
        <v>100</v>
      </c>
      <c r="L161" s="101"/>
      <c r="M161" s="138"/>
    </row>
    <row r="162" spans="2:13" x14ac:dyDescent="0.3">
      <c r="B162" s="100">
        <v>425794</v>
      </c>
      <c r="C162" s="27" t="s">
        <v>102</v>
      </c>
      <c r="D162" s="31"/>
      <c r="E162" s="31"/>
      <c r="F162" s="31"/>
      <c r="G162" s="31"/>
      <c r="H162" s="31"/>
      <c r="I162" s="211">
        <v>10000</v>
      </c>
      <c r="J162" s="347">
        <v>7556.25</v>
      </c>
      <c r="K162" s="248">
        <f t="shared" si="18"/>
        <v>75.5625</v>
      </c>
      <c r="L162" s="101"/>
      <c r="M162" s="138"/>
    </row>
    <row r="163" spans="2:13" x14ac:dyDescent="0.3">
      <c r="B163" s="100">
        <v>42579</v>
      </c>
      <c r="C163" s="27" t="s">
        <v>103</v>
      </c>
      <c r="D163" s="31"/>
      <c r="E163" s="31"/>
      <c r="F163" s="31"/>
      <c r="G163" s="31"/>
      <c r="H163" s="72"/>
      <c r="I163" s="211">
        <v>70000</v>
      </c>
      <c r="J163" s="347">
        <v>69846.5</v>
      </c>
      <c r="K163" s="248">
        <f t="shared" si="18"/>
        <v>99.780714285714282</v>
      </c>
      <c r="L163" s="139"/>
      <c r="M163" s="124"/>
    </row>
    <row r="164" spans="2:13" x14ac:dyDescent="0.3">
      <c r="B164" s="33">
        <v>425796</v>
      </c>
      <c r="C164" s="27" t="s">
        <v>164</v>
      </c>
      <c r="D164" s="8"/>
      <c r="E164" s="8"/>
      <c r="F164" s="8"/>
      <c r="G164" s="8"/>
      <c r="H164" s="8"/>
      <c r="I164" s="211">
        <v>30000</v>
      </c>
      <c r="J164" s="377">
        <v>30000</v>
      </c>
      <c r="K164" s="248">
        <f t="shared" si="18"/>
        <v>100</v>
      </c>
      <c r="L164" s="136"/>
      <c r="M164" s="190"/>
    </row>
    <row r="165" spans="2:13" x14ac:dyDescent="0.3">
      <c r="B165" s="33"/>
      <c r="C165" s="4"/>
      <c r="D165" s="2"/>
      <c r="E165" s="2"/>
      <c r="F165" s="2"/>
      <c r="G165" s="2"/>
      <c r="H165" s="8"/>
      <c r="I165" s="215"/>
      <c r="J165" s="386"/>
      <c r="K165" s="248"/>
      <c r="L165" s="140"/>
    </row>
    <row r="166" spans="2:13" x14ac:dyDescent="0.3">
      <c r="B166" s="7">
        <v>4258</v>
      </c>
      <c r="C166" s="125" t="s">
        <v>104</v>
      </c>
      <c r="D166" s="31"/>
      <c r="E166" s="31"/>
      <c r="F166" s="31"/>
      <c r="G166" s="31"/>
      <c r="H166" s="72"/>
      <c r="I166" s="210">
        <f>SUM(I167:I169)</f>
        <v>125000</v>
      </c>
      <c r="J166" s="251">
        <f>SUM(J167:J169)</f>
        <v>122586.71</v>
      </c>
      <c r="K166" s="251">
        <f t="shared" ref="K166:K169" si="19">J166/I166*100</f>
        <v>98.069367999999997</v>
      </c>
      <c r="L166" s="118"/>
      <c r="M166" s="172"/>
    </row>
    <row r="167" spans="2:13" x14ac:dyDescent="0.3">
      <c r="B167" s="100">
        <v>425811</v>
      </c>
      <c r="C167" s="27" t="s">
        <v>105</v>
      </c>
      <c r="D167" s="31"/>
      <c r="E167" s="31"/>
      <c r="F167" s="31"/>
      <c r="G167" s="31"/>
      <c r="H167" s="72"/>
      <c r="I167" s="198">
        <v>55000</v>
      </c>
      <c r="J167" s="248">
        <v>53859.47</v>
      </c>
      <c r="K167" s="248">
        <f t="shared" si="19"/>
        <v>97.926309090909086</v>
      </c>
      <c r="L167" s="137"/>
    </row>
    <row r="168" spans="2:13" x14ac:dyDescent="0.3">
      <c r="B168" s="100">
        <v>425812</v>
      </c>
      <c r="C168" s="27" t="s">
        <v>106</v>
      </c>
      <c r="D168" s="31"/>
      <c r="E168" s="31"/>
      <c r="F168" s="31"/>
      <c r="G168" s="31"/>
      <c r="H168" s="4"/>
      <c r="I168" s="198">
        <v>45000</v>
      </c>
      <c r="J168" s="387">
        <v>44687.5</v>
      </c>
      <c r="K168" s="248">
        <f t="shared" si="19"/>
        <v>99.305555555555557</v>
      </c>
    </row>
    <row r="169" spans="2:13" ht="15.5" thickBot="1" x14ac:dyDescent="0.35">
      <c r="B169" s="142">
        <v>42589</v>
      </c>
      <c r="C169" s="143" t="s">
        <v>107</v>
      </c>
      <c r="D169" s="144"/>
      <c r="E169" s="144"/>
      <c r="F169" s="144"/>
      <c r="G169" s="144"/>
      <c r="H169" s="145"/>
      <c r="I169" s="216">
        <v>25000</v>
      </c>
      <c r="J169" s="388">
        <v>24039.74</v>
      </c>
      <c r="K169" s="380">
        <f t="shared" si="19"/>
        <v>96.158960000000008</v>
      </c>
      <c r="L169" s="146"/>
    </row>
    <row r="170" spans="2:13" x14ac:dyDescent="0.3">
      <c r="B170" s="4"/>
      <c r="C170" s="4"/>
      <c r="D170" s="4"/>
      <c r="E170" s="4"/>
      <c r="F170" s="4"/>
      <c r="G170" s="4"/>
      <c r="H170" s="4"/>
      <c r="I170" s="197"/>
      <c r="J170" s="342"/>
      <c r="K170" s="257"/>
      <c r="L170" s="55"/>
    </row>
    <row r="171" spans="2:13" x14ac:dyDescent="0.3">
      <c r="B171" s="7">
        <v>4259</v>
      </c>
      <c r="C171" s="125" t="s">
        <v>108</v>
      </c>
      <c r="D171" s="31"/>
      <c r="E171" s="31"/>
      <c r="F171" s="31"/>
      <c r="G171" s="31"/>
      <c r="H171" s="72"/>
      <c r="I171" s="210">
        <f>SUM(I172:I182)</f>
        <v>779209.38</v>
      </c>
      <c r="J171" s="251">
        <f>SUM(J172:J182)</f>
        <v>747040.85000000009</v>
      </c>
      <c r="K171" s="251">
        <f t="shared" ref="K171:K181" si="20">J171/I171*100</f>
        <v>95.871644922960257</v>
      </c>
      <c r="L171" s="118"/>
    </row>
    <row r="172" spans="2:13" x14ac:dyDescent="0.3">
      <c r="B172" s="100">
        <v>425911</v>
      </c>
      <c r="C172" s="27" t="s">
        <v>153</v>
      </c>
      <c r="D172" s="31"/>
      <c r="E172" s="31"/>
      <c r="F172" s="31"/>
      <c r="G172" s="31"/>
      <c r="H172" s="31"/>
      <c r="I172" s="211">
        <v>85000</v>
      </c>
      <c r="J172" s="347">
        <v>84758.14</v>
      </c>
      <c r="K172" s="248">
        <f t="shared" si="20"/>
        <v>99.715458823529417</v>
      </c>
      <c r="L172" s="101"/>
    </row>
    <row r="173" spans="2:13" x14ac:dyDescent="0.3">
      <c r="B173" s="100">
        <v>425912</v>
      </c>
      <c r="C173" s="27" t="s">
        <v>109</v>
      </c>
      <c r="D173" s="31"/>
      <c r="E173" s="31"/>
      <c r="F173" s="31"/>
      <c r="G173" s="31"/>
      <c r="H173" s="31"/>
      <c r="I173" s="211">
        <v>20000</v>
      </c>
      <c r="J173" s="347">
        <v>20000</v>
      </c>
      <c r="K173" s="248">
        <f t="shared" si="20"/>
        <v>100</v>
      </c>
      <c r="L173" s="101"/>
      <c r="M173" s="190"/>
    </row>
    <row r="174" spans="2:13" x14ac:dyDescent="0.3">
      <c r="B174" s="100">
        <v>425913</v>
      </c>
      <c r="C174" s="27" t="s">
        <v>110</v>
      </c>
      <c r="D174" s="31"/>
      <c r="E174" s="31"/>
      <c r="F174" s="31"/>
      <c r="G174" s="31"/>
      <c r="H174" s="31"/>
      <c r="I174" s="211">
        <v>30000</v>
      </c>
      <c r="J174" s="347">
        <v>19237.63</v>
      </c>
      <c r="K174" s="248">
        <f t="shared" si="20"/>
        <v>64.125433333333334</v>
      </c>
      <c r="L174" s="101"/>
    </row>
    <row r="175" spans="2:13" x14ac:dyDescent="0.3">
      <c r="B175" s="100">
        <v>425914</v>
      </c>
      <c r="C175" s="27" t="s">
        <v>172</v>
      </c>
      <c r="D175" s="31"/>
      <c r="E175" s="31"/>
      <c r="F175" s="28"/>
      <c r="G175" s="31"/>
      <c r="H175" s="31"/>
      <c r="I175" s="211">
        <v>30000</v>
      </c>
      <c r="J175" s="347">
        <v>27925</v>
      </c>
      <c r="K175" s="248">
        <f t="shared" si="20"/>
        <v>93.083333333333329</v>
      </c>
      <c r="L175" s="101"/>
    </row>
    <row r="176" spans="2:13" x14ac:dyDescent="0.3">
      <c r="B176" s="100">
        <v>425915</v>
      </c>
      <c r="C176" s="27" t="s">
        <v>111</v>
      </c>
      <c r="D176" s="31"/>
      <c r="E176" s="31"/>
      <c r="F176" s="4"/>
      <c r="G176" s="31"/>
      <c r="H176" s="31"/>
      <c r="I176" s="211">
        <v>10000</v>
      </c>
      <c r="J176" s="347"/>
      <c r="K176" s="248">
        <f t="shared" si="20"/>
        <v>0</v>
      </c>
      <c r="L176" s="101"/>
      <c r="M176" s="190"/>
    </row>
    <row r="177" spans="2:14" x14ac:dyDescent="0.3">
      <c r="B177" s="30">
        <v>42592</v>
      </c>
      <c r="C177" s="27" t="s">
        <v>112</v>
      </c>
      <c r="D177" s="31"/>
      <c r="E177" s="31"/>
      <c r="F177" s="31"/>
      <c r="G177" s="31"/>
      <c r="H177" s="72"/>
      <c r="I177" s="205">
        <v>30000</v>
      </c>
      <c r="J177" s="347">
        <v>26300</v>
      </c>
      <c r="K177" s="248">
        <f t="shared" si="20"/>
        <v>87.666666666666671</v>
      </c>
      <c r="L177" s="101"/>
    </row>
    <row r="178" spans="2:14" x14ac:dyDescent="0.3">
      <c r="B178" s="30">
        <v>425992</v>
      </c>
      <c r="C178" s="27" t="s">
        <v>165</v>
      </c>
      <c r="D178" s="31"/>
      <c r="E178" s="31"/>
      <c r="F178" s="31"/>
      <c r="G178" s="31"/>
      <c r="H178" s="72"/>
      <c r="I178" s="211">
        <v>300000</v>
      </c>
      <c r="J178" s="389">
        <v>298945.08</v>
      </c>
      <c r="K178" s="248">
        <f t="shared" si="20"/>
        <v>99.648359999999997</v>
      </c>
      <c r="L178" s="101"/>
      <c r="M178" s="190"/>
    </row>
    <row r="179" spans="2:14" x14ac:dyDescent="0.3">
      <c r="B179" s="30">
        <v>425993</v>
      </c>
      <c r="C179" s="27" t="s">
        <v>166</v>
      </c>
      <c r="D179" s="31"/>
      <c r="E179" s="31"/>
      <c r="F179" s="31"/>
      <c r="G179" s="31"/>
      <c r="H179" s="72"/>
      <c r="I179" s="217">
        <v>68550</v>
      </c>
      <c r="J179" s="347">
        <v>68550</v>
      </c>
      <c r="K179" s="248">
        <f t="shared" si="20"/>
        <v>100</v>
      </c>
      <c r="L179" s="147"/>
    </row>
    <row r="180" spans="2:14" x14ac:dyDescent="0.3">
      <c r="B180" s="35">
        <v>425994</v>
      </c>
      <c r="C180" s="37" t="s">
        <v>155</v>
      </c>
      <c r="D180" s="37"/>
      <c r="E180" s="37"/>
      <c r="F180" s="37"/>
      <c r="G180" s="37"/>
      <c r="H180" s="37"/>
      <c r="I180" s="218">
        <v>20000</v>
      </c>
      <c r="J180" s="389">
        <v>15665.62</v>
      </c>
      <c r="K180" s="248">
        <f t="shared" si="20"/>
        <v>78.328100000000006</v>
      </c>
      <c r="L180" s="147"/>
    </row>
    <row r="181" spans="2:14" x14ac:dyDescent="0.3">
      <c r="B181" s="35">
        <v>425996</v>
      </c>
      <c r="C181" s="37" t="s">
        <v>162</v>
      </c>
      <c r="D181" s="37"/>
      <c r="E181" s="37"/>
      <c r="F181" s="37"/>
      <c r="G181" s="37"/>
      <c r="H181" s="37"/>
      <c r="I181" s="218">
        <v>185659.38</v>
      </c>
      <c r="J181" s="389">
        <v>185659.38</v>
      </c>
      <c r="K181" s="248">
        <f t="shared" si="20"/>
        <v>100</v>
      </c>
      <c r="L181" s="147"/>
    </row>
    <row r="182" spans="2:14" x14ac:dyDescent="0.3">
      <c r="B182" s="35"/>
      <c r="C182" s="37"/>
      <c r="D182" s="37"/>
      <c r="E182" s="37"/>
      <c r="F182" s="37"/>
      <c r="G182" s="37"/>
      <c r="H182" s="37"/>
      <c r="I182" s="218"/>
      <c r="J182" s="389"/>
      <c r="K182" s="248"/>
      <c r="L182" s="101"/>
    </row>
    <row r="183" spans="2:14" ht="15.5" thickBot="1" x14ac:dyDescent="0.35">
      <c r="B183" s="129"/>
      <c r="C183" s="130" t="s">
        <v>113</v>
      </c>
      <c r="D183" s="130"/>
      <c r="E183" s="130"/>
      <c r="F183" s="130"/>
      <c r="G183" s="130"/>
      <c r="H183" s="130"/>
      <c r="I183" s="207">
        <f>SUM(I117+I124+I130+I137+I148+I151+I166+I171)</f>
        <v>2328959.38</v>
      </c>
      <c r="J183" s="367">
        <f>SUM(J117+J124+J130+J137+J148+J151+J166+J171)</f>
        <v>2204981.9900000002</v>
      </c>
      <c r="K183" s="285">
        <f>J183/I183*100</f>
        <v>94.676704494519797</v>
      </c>
      <c r="L183" s="148"/>
    </row>
    <row r="184" spans="2:14" ht="16" thickTop="1" thickBot="1" x14ac:dyDescent="0.35">
      <c r="B184" s="193"/>
      <c r="C184" s="194"/>
      <c r="D184" s="194"/>
      <c r="E184" s="194"/>
      <c r="F184" s="194"/>
      <c r="G184" s="194"/>
      <c r="H184" s="194"/>
      <c r="I184" s="290"/>
      <c r="J184" s="390"/>
      <c r="K184" s="258"/>
      <c r="L184" s="148"/>
    </row>
    <row r="185" spans="2:14" ht="15.5" thickBot="1" x14ac:dyDescent="0.35">
      <c r="B185" s="25">
        <v>429</v>
      </c>
      <c r="C185" s="32" t="s">
        <v>114</v>
      </c>
      <c r="D185" s="19"/>
      <c r="E185" s="19"/>
      <c r="F185" s="19"/>
      <c r="G185" s="19"/>
      <c r="H185" s="19"/>
      <c r="I185" s="238"/>
      <c r="J185" s="251"/>
      <c r="K185" s="384"/>
      <c r="L185" s="106"/>
      <c r="M185" s="128"/>
    </row>
    <row r="186" spans="2:14" ht="16.899999999999999" customHeight="1" thickTop="1" thickBot="1" x14ac:dyDescent="0.35">
      <c r="B186" s="120">
        <v>4291</v>
      </c>
      <c r="C186" s="121" t="s">
        <v>115</v>
      </c>
      <c r="D186" s="28"/>
      <c r="E186" s="28"/>
      <c r="F186" s="28"/>
      <c r="G186" s="28"/>
      <c r="H186" s="112"/>
      <c r="I186" s="210">
        <v>1843144.56</v>
      </c>
      <c r="J186" s="251">
        <v>1841782.56</v>
      </c>
      <c r="K186" s="251">
        <f>J186/I186*100</f>
        <v>99.92610454819669</v>
      </c>
      <c r="N186" s="279"/>
    </row>
    <row r="187" spans="2:14" ht="3.65" hidden="1" customHeight="1" thickBot="1" x14ac:dyDescent="0.35">
      <c r="B187" s="30">
        <v>42914</v>
      </c>
      <c r="C187" s="27" t="s">
        <v>156</v>
      </c>
      <c r="D187" s="31"/>
      <c r="E187" s="31"/>
      <c r="F187" s="31"/>
      <c r="G187" s="31"/>
      <c r="H187" s="72"/>
      <c r="I187" s="219">
        <v>1824000</v>
      </c>
      <c r="J187" s="248">
        <v>900431.67</v>
      </c>
      <c r="K187" s="248">
        <f>J187/I187*100</f>
        <v>49.365771381578952</v>
      </c>
    </row>
    <row r="188" spans="2:14" x14ac:dyDescent="0.3">
      <c r="I188" s="323"/>
      <c r="J188" s="347"/>
      <c r="K188" s="248"/>
      <c r="L188" s="94"/>
    </row>
    <row r="189" spans="2:14" x14ac:dyDescent="0.3">
      <c r="B189" s="7">
        <v>4292</v>
      </c>
      <c r="C189" s="125" t="s">
        <v>116</v>
      </c>
      <c r="D189" s="31"/>
      <c r="E189" s="31"/>
      <c r="F189" s="31"/>
      <c r="G189" s="31"/>
      <c r="H189" s="72"/>
      <c r="I189" s="210">
        <f>SUM(I190:I192)</f>
        <v>320000</v>
      </c>
      <c r="J189" s="251">
        <f>SUM(J190:J192)</f>
        <v>310318.95999999996</v>
      </c>
      <c r="K189" s="251">
        <f>J189/I189*100</f>
        <v>96.974674999999991</v>
      </c>
      <c r="L189" s="118"/>
      <c r="M189" s="189"/>
    </row>
    <row r="190" spans="2:14" x14ac:dyDescent="0.3">
      <c r="B190" s="30">
        <v>429211</v>
      </c>
      <c r="C190" s="27" t="s">
        <v>117</v>
      </c>
      <c r="D190" s="31"/>
      <c r="E190" s="31"/>
      <c r="F190" s="31"/>
      <c r="G190" s="31"/>
      <c r="H190" s="72"/>
      <c r="I190" s="211">
        <v>150000</v>
      </c>
      <c r="J190" s="347">
        <v>145935.46</v>
      </c>
      <c r="K190" s="248">
        <f>J190/I190*100</f>
        <v>97.290306666666666</v>
      </c>
      <c r="L190" s="118"/>
      <c r="M190" s="190"/>
    </row>
    <row r="191" spans="2:14" x14ac:dyDescent="0.3">
      <c r="B191" s="30">
        <v>429213</v>
      </c>
      <c r="C191" s="27" t="s">
        <v>161</v>
      </c>
      <c r="D191" s="31"/>
      <c r="E191" s="31"/>
      <c r="F191" s="31"/>
      <c r="G191" s="31"/>
      <c r="H191" s="72"/>
      <c r="I191" s="220">
        <v>20000</v>
      </c>
      <c r="J191" s="387">
        <v>18755</v>
      </c>
      <c r="K191" s="248">
        <f>J191/I191*100</f>
        <v>93.774999999999991</v>
      </c>
      <c r="L191" s="101"/>
    </row>
    <row r="192" spans="2:14" x14ac:dyDescent="0.3">
      <c r="B192" s="30">
        <v>42929</v>
      </c>
      <c r="C192" s="27" t="s">
        <v>194</v>
      </c>
      <c r="D192" s="31"/>
      <c r="E192" s="31"/>
      <c r="F192" s="31"/>
      <c r="G192" s="31"/>
      <c r="H192" s="72"/>
      <c r="I192" s="221">
        <v>150000</v>
      </c>
      <c r="J192" s="391">
        <v>145628.5</v>
      </c>
      <c r="K192" s="248">
        <f>J192/I192*100</f>
        <v>97.085666666666668</v>
      </c>
      <c r="L192" s="118"/>
      <c r="M192" s="189"/>
    </row>
    <row r="193" spans="2:14" x14ac:dyDescent="0.3">
      <c r="B193" s="30"/>
      <c r="C193" s="27"/>
      <c r="D193" s="31"/>
      <c r="E193" s="31"/>
      <c r="F193" s="31"/>
      <c r="G193" s="31"/>
      <c r="H193" s="72"/>
      <c r="I193" s="323"/>
      <c r="J193" s="392"/>
      <c r="K193" s="248"/>
      <c r="L193" s="101"/>
    </row>
    <row r="194" spans="2:14" x14ac:dyDescent="0.3">
      <c r="B194" s="7">
        <v>4293</v>
      </c>
      <c r="C194" s="125" t="s">
        <v>118</v>
      </c>
      <c r="D194" s="31"/>
      <c r="E194" s="31"/>
      <c r="F194" s="31"/>
      <c r="G194" s="31"/>
      <c r="H194" s="72"/>
      <c r="I194" s="200">
        <f>SUM(I195:I200)</f>
        <v>63000</v>
      </c>
      <c r="J194" s="348">
        <f>SUM(J195:J200)</f>
        <v>59650.549999999996</v>
      </c>
      <c r="K194" s="251">
        <f t="shared" ref="K194:K202" si="21">J194/I194*100</f>
        <v>94.683412698412695</v>
      </c>
    </row>
    <row r="195" spans="2:14" x14ac:dyDescent="0.3">
      <c r="B195" s="100">
        <v>429311</v>
      </c>
      <c r="C195" s="27" t="s">
        <v>119</v>
      </c>
      <c r="D195" s="31"/>
      <c r="E195" s="31"/>
      <c r="F195" s="31"/>
      <c r="G195" s="31"/>
      <c r="H195" s="31"/>
      <c r="I195" s="211">
        <v>10000</v>
      </c>
      <c r="J195" s="347">
        <v>10000</v>
      </c>
      <c r="K195" s="248">
        <f t="shared" si="21"/>
        <v>100</v>
      </c>
      <c r="M195" s="189"/>
    </row>
    <row r="196" spans="2:14" x14ac:dyDescent="0.3">
      <c r="B196" s="100">
        <v>429312</v>
      </c>
      <c r="C196" s="27" t="s">
        <v>120</v>
      </c>
      <c r="D196" s="31"/>
      <c r="E196" s="31"/>
      <c r="F196" s="31"/>
      <c r="G196" s="31"/>
      <c r="H196" s="31"/>
      <c r="I196" s="211">
        <v>1000</v>
      </c>
      <c r="J196" s="347">
        <v>600</v>
      </c>
      <c r="K196" s="248">
        <f t="shared" si="21"/>
        <v>60</v>
      </c>
      <c r="L196" s="151"/>
    </row>
    <row r="197" spans="2:14" x14ac:dyDescent="0.3">
      <c r="B197" s="26">
        <v>429321</v>
      </c>
      <c r="C197" s="29" t="s">
        <v>121</v>
      </c>
      <c r="D197" s="28"/>
      <c r="E197" s="28"/>
      <c r="F197" s="28"/>
      <c r="G197" s="28"/>
      <c r="H197" s="28"/>
      <c r="I197" s="222">
        <v>9000</v>
      </c>
      <c r="J197" s="352">
        <v>8804.5499999999993</v>
      </c>
      <c r="K197" s="248">
        <f t="shared" si="21"/>
        <v>97.828333333333333</v>
      </c>
      <c r="L197" s="64"/>
      <c r="M197" s="152"/>
    </row>
    <row r="198" spans="2:14" x14ac:dyDescent="0.3">
      <c r="B198" s="100">
        <v>429322</v>
      </c>
      <c r="C198" s="27" t="s">
        <v>122</v>
      </c>
      <c r="D198" s="31"/>
      <c r="E198" s="31"/>
      <c r="F198" s="31"/>
      <c r="G198" s="31"/>
      <c r="H198" s="31"/>
      <c r="I198" s="211">
        <v>27000</v>
      </c>
      <c r="J198" s="347">
        <v>25336.32</v>
      </c>
      <c r="K198" s="248">
        <f t="shared" si="21"/>
        <v>93.838222222222228</v>
      </c>
      <c r="L198" s="101"/>
    </row>
    <row r="199" spans="2:14" x14ac:dyDescent="0.3">
      <c r="B199" s="153">
        <v>429323</v>
      </c>
      <c r="C199" s="37" t="s">
        <v>123</v>
      </c>
      <c r="D199" s="37"/>
      <c r="E199" s="37"/>
      <c r="F199" s="37"/>
      <c r="G199" s="37"/>
      <c r="H199" s="37"/>
      <c r="I199" s="217">
        <v>11000</v>
      </c>
      <c r="J199" s="347">
        <v>10182.9</v>
      </c>
      <c r="K199" s="248">
        <f t="shared" si="21"/>
        <v>92.571818181818173</v>
      </c>
      <c r="L199" s="101"/>
      <c r="M199" s="190"/>
    </row>
    <row r="200" spans="2:14" x14ac:dyDescent="0.3">
      <c r="B200" s="100">
        <v>42942</v>
      </c>
      <c r="C200" s="31" t="s">
        <v>124</v>
      </c>
      <c r="D200" s="31"/>
      <c r="E200" s="31"/>
      <c r="F200" s="31"/>
      <c r="G200" s="31"/>
      <c r="H200" s="294"/>
      <c r="I200" s="382">
        <v>5000</v>
      </c>
      <c r="J200" s="389">
        <v>4726.78</v>
      </c>
      <c r="K200" s="248">
        <f t="shared" si="21"/>
        <v>94.535600000000002</v>
      </c>
      <c r="L200" s="97"/>
      <c r="M200" s="190"/>
    </row>
    <row r="201" spans="2:14" x14ac:dyDescent="0.3">
      <c r="B201" s="26"/>
      <c r="C201" s="13"/>
      <c r="D201" s="13"/>
      <c r="E201" s="13"/>
      <c r="F201" s="13"/>
      <c r="G201" s="13"/>
      <c r="H201" s="273"/>
      <c r="I201" s="383"/>
      <c r="J201" s="347"/>
      <c r="K201" s="248"/>
      <c r="L201" s="101"/>
    </row>
    <row r="202" spans="2:14" ht="15.5" thickBot="1" x14ac:dyDescent="0.35">
      <c r="B202" s="129"/>
      <c r="C202" s="130" t="s">
        <v>125</v>
      </c>
      <c r="D202" s="130"/>
      <c r="E202" s="130"/>
      <c r="F202" s="130"/>
      <c r="G202" s="130"/>
      <c r="H202" s="130"/>
      <c r="I202" s="207">
        <f>SUM(I185+I189+I194+I186)</f>
        <v>2226144.56</v>
      </c>
      <c r="J202" s="381">
        <f>SUM(J185+J189+J194+J186)</f>
        <v>2211752.0699999998</v>
      </c>
      <c r="K202" s="287">
        <f t="shared" si="21"/>
        <v>99.353479093019885</v>
      </c>
      <c r="L202" s="148"/>
      <c r="M202" s="190"/>
    </row>
    <row r="203" spans="2:14" ht="16" thickTop="1" thickBot="1" x14ac:dyDescent="0.35">
      <c r="B203" s="129">
        <v>42</v>
      </c>
      <c r="C203" s="156" t="s">
        <v>126</v>
      </c>
      <c r="D203" s="130"/>
      <c r="E203" s="130"/>
      <c r="F203" s="130"/>
      <c r="G203" s="130"/>
      <c r="H203" s="157"/>
      <c r="I203" s="207">
        <f>SUM(I68+I99+I114+I183+I202)</f>
        <v>6459103.9399999995</v>
      </c>
      <c r="J203" s="367">
        <f>SUM(J68+J99+J114+J183+J202)</f>
        <v>6050385.1500000004</v>
      </c>
      <c r="K203" s="470">
        <f>J203/I203*100</f>
        <v>93.672206024292606</v>
      </c>
      <c r="L203" s="148"/>
      <c r="M203" s="190"/>
    </row>
    <row r="204" spans="2:14" ht="15.5" thickTop="1" x14ac:dyDescent="0.3">
      <c r="B204" s="158"/>
      <c r="C204" s="159"/>
      <c r="D204" s="9"/>
      <c r="E204" s="9"/>
      <c r="F204" s="9"/>
      <c r="G204" s="9"/>
      <c r="H204" s="2"/>
      <c r="I204" s="181"/>
      <c r="J204" s="343"/>
      <c r="K204" s="385"/>
      <c r="L204" s="148"/>
      <c r="M204" s="184"/>
    </row>
    <row r="205" spans="2:14" ht="15.5" thickBot="1" x14ac:dyDescent="0.35">
      <c r="B205" s="102">
        <v>43</v>
      </c>
      <c r="C205" s="103" t="s">
        <v>175</v>
      </c>
      <c r="D205" s="104"/>
      <c r="E205" s="104"/>
      <c r="F205" s="104"/>
      <c r="G205" s="104"/>
      <c r="H205" s="105"/>
      <c r="I205" s="281">
        <v>250000</v>
      </c>
      <c r="J205" s="282">
        <v>469350.95</v>
      </c>
      <c r="K205" s="285">
        <f>J205/I205*100</f>
        <v>187.74037999999999</v>
      </c>
      <c r="L205" s="154"/>
      <c r="M205" s="155"/>
    </row>
    <row r="206" spans="2:14" ht="16" thickTop="1" thickBot="1" x14ac:dyDescent="0.35">
      <c r="B206" s="120"/>
      <c r="C206" s="13"/>
      <c r="D206" s="13"/>
      <c r="E206" s="13"/>
      <c r="F206" s="13"/>
      <c r="G206" s="13"/>
      <c r="H206" s="13"/>
      <c r="I206" s="223"/>
      <c r="J206" s="393"/>
      <c r="K206" s="248"/>
      <c r="L206" s="107"/>
      <c r="M206" s="116"/>
    </row>
    <row r="207" spans="2:14" ht="16" thickTop="1" thickBot="1" x14ac:dyDescent="0.35">
      <c r="B207" s="25">
        <v>44</v>
      </c>
      <c r="C207" s="19" t="s">
        <v>127</v>
      </c>
      <c r="D207" s="19"/>
      <c r="E207" s="19"/>
      <c r="F207" s="19"/>
      <c r="G207" s="19"/>
      <c r="H207" s="19"/>
      <c r="I207" s="232">
        <f>SUM(I209:I211)</f>
        <v>60000</v>
      </c>
      <c r="J207" s="232">
        <f>SUM(J208:J211)</f>
        <v>46263.68</v>
      </c>
      <c r="K207" s="248">
        <f>J207/I207*100</f>
        <v>77.106133333333332</v>
      </c>
      <c r="L207" s="41"/>
    </row>
    <row r="208" spans="2:14" s="284" customFormat="1" ht="15.5" thickTop="1" x14ac:dyDescent="0.3">
      <c r="B208" s="20">
        <v>443</v>
      </c>
      <c r="C208" s="24" t="s">
        <v>128</v>
      </c>
      <c r="D208" s="24"/>
      <c r="E208" s="24"/>
      <c r="F208" s="24"/>
      <c r="G208" s="24"/>
      <c r="H208" s="24"/>
      <c r="I208" s="210">
        <f ca="1">SUM(I208:I212)</f>
        <v>0</v>
      </c>
      <c r="J208" s="361"/>
      <c r="K208" s="248"/>
      <c r="L208" s="280"/>
      <c r="M208" s="283"/>
      <c r="N208" s="288"/>
    </row>
    <row r="209" spans="1:13" x14ac:dyDescent="0.3">
      <c r="B209" s="120">
        <v>4431</v>
      </c>
      <c r="C209" s="121" t="s">
        <v>129</v>
      </c>
      <c r="D209" s="28"/>
      <c r="E209" s="28"/>
      <c r="F209" s="28"/>
      <c r="G209" s="28"/>
      <c r="H209" s="112"/>
      <c r="I209" s="240"/>
      <c r="J209" s="389">
        <v>0</v>
      </c>
      <c r="K209" s="248"/>
      <c r="L209" s="160"/>
    </row>
    <row r="210" spans="1:13" ht="15.5" thickBot="1" x14ac:dyDescent="0.35">
      <c r="B210" s="100">
        <v>44311</v>
      </c>
      <c r="C210" s="27" t="s">
        <v>130</v>
      </c>
      <c r="D210" s="31"/>
      <c r="E210" s="4"/>
      <c r="F210" s="31"/>
      <c r="G210" s="31"/>
      <c r="H210" s="31"/>
      <c r="J210" s="394"/>
      <c r="K210" s="248"/>
      <c r="L210" s="161"/>
    </row>
    <row r="211" spans="1:13" x14ac:dyDescent="0.3">
      <c r="B211" s="100">
        <v>443121</v>
      </c>
      <c r="C211" s="27" t="s">
        <v>131</v>
      </c>
      <c r="D211" s="31"/>
      <c r="E211" s="31"/>
      <c r="F211" s="31"/>
      <c r="G211" s="31"/>
      <c r="H211" s="31"/>
      <c r="I211" s="198">
        <v>60000</v>
      </c>
      <c r="J211" s="389">
        <v>46263.68</v>
      </c>
      <c r="K211" s="248">
        <f>J211/I211*100</f>
        <v>77.106133333333332</v>
      </c>
      <c r="L211" s="150"/>
      <c r="M211" s="429"/>
    </row>
    <row r="212" spans="1:13" ht="15.5" thickBot="1" x14ac:dyDescent="0.35">
      <c r="B212" s="274"/>
      <c r="C212" s="108"/>
      <c r="D212" s="108"/>
      <c r="E212" s="108"/>
      <c r="F212" s="108"/>
      <c r="G212" s="108"/>
      <c r="H212" s="108"/>
      <c r="I212" s="311"/>
      <c r="J212" s="395"/>
      <c r="K212" s="275"/>
      <c r="L212" s="118"/>
    </row>
    <row r="213" spans="1:13" ht="15.5" thickBot="1" x14ac:dyDescent="0.35">
      <c r="B213" s="129">
        <v>44</v>
      </c>
      <c r="C213" s="156" t="s">
        <v>132</v>
      </c>
      <c r="D213" s="130"/>
      <c r="E213" s="130"/>
      <c r="F213" s="130"/>
      <c r="G213" s="130"/>
      <c r="H213" s="157"/>
      <c r="I213" s="196">
        <f>SUM(I209:I212)</f>
        <v>60000</v>
      </c>
      <c r="J213" s="154">
        <f>SUM(J209:J212)</f>
        <v>46263.68</v>
      </c>
      <c r="K213" s="367">
        <f>J213/I213*100</f>
        <v>77.106133333333332</v>
      </c>
      <c r="L213" s="137"/>
      <c r="M213" s="190"/>
    </row>
    <row r="214" spans="1:13" s="315" customFormat="1" ht="15.5" thickTop="1" x14ac:dyDescent="0.3">
      <c r="B214" s="427"/>
      <c r="C214" s="317"/>
      <c r="D214" s="317"/>
      <c r="E214" s="317"/>
      <c r="F214" s="317"/>
      <c r="G214" s="317"/>
      <c r="H214" s="317"/>
      <c r="I214" s="262"/>
      <c r="J214" s="262"/>
      <c r="K214" s="425"/>
      <c r="L214" s="424"/>
      <c r="M214" s="430"/>
    </row>
    <row r="215" spans="1:13" s="315" customFormat="1" x14ac:dyDescent="0.3">
      <c r="B215" s="261"/>
      <c r="C215" s="317"/>
      <c r="D215" s="317"/>
      <c r="E215" s="317"/>
      <c r="F215" s="317"/>
      <c r="G215" s="317"/>
      <c r="H215" s="317"/>
      <c r="I215" s="262"/>
      <c r="J215" s="262"/>
      <c r="K215" s="426"/>
      <c r="L215" s="424"/>
      <c r="M215" s="324"/>
    </row>
    <row r="216" spans="1:13" s="315" customFormat="1" ht="9" customHeight="1" thickBot="1" x14ac:dyDescent="0.35">
      <c r="A216" s="277"/>
      <c r="B216" s="420"/>
      <c r="C216" s="317"/>
      <c r="D216" s="317"/>
      <c r="E216" s="317"/>
      <c r="F216" s="317"/>
      <c r="G216" s="317"/>
      <c r="H216" s="317"/>
      <c r="I216" s="262"/>
      <c r="J216" s="262"/>
      <c r="K216" s="422"/>
      <c r="L216" s="424"/>
      <c r="M216" s="324"/>
    </row>
    <row r="217" spans="1:13" ht="23.15" customHeight="1" thickBot="1" x14ac:dyDescent="0.35">
      <c r="B217" s="435" t="s">
        <v>0</v>
      </c>
      <c r="C217" s="436"/>
      <c r="D217" s="437"/>
      <c r="E217" s="437" t="s">
        <v>1</v>
      </c>
      <c r="F217" s="437"/>
      <c r="G217" s="437"/>
      <c r="H217" s="438"/>
      <c r="I217" s="439" t="s">
        <v>197</v>
      </c>
      <c r="J217" s="440" t="s">
        <v>159</v>
      </c>
      <c r="K217" s="441" t="s">
        <v>160</v>
      </c>
      <c r="L217" s="64"/>
    </row>
    <row r="218" spans="1:13" x14ac:dyDescent="0.3">
      <c r="B218" s="25">
        <v>45</v>
      </c>
      <c r="C218" s="1" t="s">
        <v>133</v>
      </c>
      <c r="D218" s="1"/>
      <c r="E218" s="1"/>
      <c r="F218" s="1"/>
      <c r="G218" s="1"/>
      <c r="H218" s="21"/>
      <c r="I218" s="357"/>
      <c r="J218" s="399"/>
      <c r="K218" s="257"/>
      <c r="L218" s="64"/>
    </row>
    <row r="219" spans="1:13" x14ac:dyDescent="0.3">
      <c r="B219" s="20">
        <v>451</v>
      </c>
      <c r="C219" s="22" t="s">
        <v>134</v>
      </c>
      <c r="D219" s="24"/>
      <c r="E219" s="24"/>
      <c r="F219" s="24"/>
      <c r="G219" s="24"/>
      <c r="H219" s="24"/>
      <c r="I219" s="358"/>
      <c r="J219" s="361"/>
      <c r="K219" s="248"/>
      <c r="L219" s="162"/>
    </row>
    <row r="220" spans="1:13" x14ac:dyDescent="0.3">
      <c r="B220" s="26">
        <v>45115</v>
      </c>
      <c r="C220" s="29" t="s">
        <v>135</v>
      </c>
      <c r="D220" s="28"/>
      <c r="E220" s="28"/>
      <c r="F220" s="28"/>
      <c r="G220" s="28"/>
      <c r="H220" s="28"/>
      <c r="I220" s="396">
        <v>100000</v>
      </c>
      <c r="J220" s="227">
        <v>100000</v>
      </c>
      <c r="K220" s="248">
        <f t="shared" ref="K220:K225" si="22">J220/I220*100</f>
        <v>100</v>
      </c>
      <c r="L220" s="101"/>
    </row>
    <row r="221" spans="1:13" x14ac:dyDescent="0.3">
      <c r="B221" s="100">
        <v>45116</v>
      </c>
      <c r="C221" s="27" t="s">
        <v>136</v>
      </c>
      <c r="D221" s="31"/>
      <c r="E221" s="31"/>
      <c r="F221" s="31"/>
      <c r="G221" s="31"/>
      <c r="H221" s="31"/>
      <c r="I221" s="397">
        <v>140000</v>
      </c>
      <c r="J221" s="400">
        <v>99327.5</v>
      </c>
      <c r="K221" s="248">
        <f t="shared" si="22"/>
        <v>70.948214285714286</v>
      </c>
      <c r="L221" s="138"/>
    </row>
    <row r="222" spans="1:13" ht="15.5" thickBot="1" x14ac:dyDescent="0.35">
      <c r="B222" s="100">
        <v>45118</v>
      </c>
      <c r="C222" s="27" t="s">
        <v>193</v>
      </c>
      <c r="D222" s="31"/>
      <c r="E222" s="31"/>
      <c r="F222" s="31"/>
      <c r="G222" s="31"/>
      <c r="H222" s="31"/>
      <c r="I222" s="397">
        <v>20000</v>
      </c>
      <c r="J222" s="400">
        <v>10000</v>
      </c>
      <c r="K222" s="248">
        <f t="shared" si="22"/>
        <v>50</v>
      </c>
      <c r="L222" s="138"/>
    </row>
    <row r="223" spans="1:13" ht="18.75" customHeight="1" thickBot="1" x14ac:dyDescent="0.35">
      <c r="B223" s="100">
        <v>45119</v>
      </c>
      <c r="C223" s="27" t="s">
        <v>186</v>
      </c>
      <c r="D223" s="31"/>
      <c r="E223" s="31"/>
      <c r="F223" s="31"/>
      <c r="G223" s="31"/>
      <c r="H223" s="31"/>
      <c r="I223" s="397">
        <v>100000</v>
      </c>
      <c r="J223" s="400">
        <v>20000</v>
      </c>
      <c r="K223" s="248">
        <f t="shared" si="22"/>
        <v>20</v>
      </c>
      <c r="L223" s="163"/>
      <c r="M223" s="183"/>
    </row>
    <row r="224" spans="1:13" x14ac:dyDescent="0.3">
      <c r="A224" s="323"/>
      <c r="B224" s="100">
        <v>45120</v>
      </c>
      <c r="C224" s="27" t="s">
        <v>187</v>
      </c>
      <c r="D224" s="31"/>
      <c r="E224" s="31"/>
      <c r="F224" s="31"/>
      <c r="G224" s="31"/>
      <c r="H224" s="31"/>
      <c r="I224" s="398">
        <v>100000</v>
      </c>
      <c r="J224" s="354">
        <v>64000</v>
      </c>
      <c r="K224" s="248">
        <f t="shared" si="22"/>
        <v>64</v>
      </c>
      <c r="L224" s="64"/>
    </row>
    <row r="225" spans="1:13" ht="15.5" thickBot="1" x14ac:dyDescent="0.35">
      <c r="A225" s="323"/>
      <c r="B225" s="129">
        <v>45</v>
      </c>
      <c r="C225" s="156" t="s">
        <v>137</v>
      </c>
      <c r="D225" s="130"/>
      <c r="E225" s="130"/>
      <c r="F225" s="130"/>
      <c r="G225" s="130"/>
      <c r="H225" s="157"/>
      <c r="I225" s="154">
        <f>SUM(I220:I224)</f>
        <v>460000</v>
      </c>
      <c r="J225" s="236">
        <f>SUM(J220:J224)</f>
        <v>293327.5</v>
      </c>
      <c r="K225" s="285">
        <f t="shared" si="22"/>
        <v>63.766847826086959</v>
      </c>
      <c r="L225" s="162"/>
    </row>
    <row r="226" spans="1:13" ht="15.5" thickTop="1" x14ac:dyDescent="0.3">
      <c r="A226" s="323"/>
      <c r="B226" s="433"/>
      <c r="C226" s="2"/>
      <c r="D226" s="2"/>
      <c r="E226" s="2"/>
      <c r="F226" s="2"/>
      <c r="G226" s="2"/>
      <c r="H226" s="2"/>
      <c r="I226" s="38"/>
      <c r="J226" s="242"/>
      <c r="K226" s="259"/>
      <c r="L226" s="139"/>
    </row>
    <row r="227" spans="1:13" ht="15.5" thickBot="1" x14ac:dyDescent="0.35">
      <c r="A227" s="323"/>
      <c r="B227" s="434"/>
      <c r="C227" s="2"/>
      <c r="D227" s="2"/>
      <c r="E227" s="2"/>
      <c r="F227" s="2"/>
      <c r="G227" s="2"/>
      <c r="H227" s="2"/>
      <c r="I227" s="39"/>
      <c r="J227" s="226"/>
      <c r="K227" s="256"/>
      <c r="L227" s="139"/>
    </row>
    <row r="228" spans="1:13" ht="15.5" thickBot="1" x14ac:dyDescent="0.35">
      <c r="A228" s="323"/>
      <c r="B228" s="325">
        <v>46</v>
      </c>
      <c r="C228" s="322" t="s">
        <v>138</v>
      </c>
      <c r="D228" s="322"/>
      <c r="E228" s="322"/>
      <c r="F228" s="322"/>
      <c r="G228" s="322"/>
      <c r="H228" s="322"/>
      <c r="I228" s="327"/>
      <c r="J228" s="403"/>
      <c r="K228" s="326"/>
      <c r="L228" s="139"/>
      <c r="M228" s="190"/>
    </row>
    <row r="229" spans="1:13" x14ac:dyDescent="0.3">
      <c r="A229" s="323"/>
      <c r="B229" s="25">
        <v>461</v>
      </c>
      <c r="C229" s="32" t="s">
        <v>139</v>
      </c>
      <c r="D229" s="19"/>
      <c r="E229" s="19"/>
      <c r="F229" s="19"/>
      <c r="G229" s="19"/>
      <c r="H229" s="328"/>
      <c r="I229" s="370">
        <f>SUM(I230:I232)</f>
        <v>4707.8500000000004</v>
      </c>
      <c r="J229" s="370">
        <f>SUM(J230:J232)</f>
        <v>650</v>
      </c>
      <c r="K229" s="257">
        <f>J229/I229*100</f>
        <v>13.806727062247095</v>
      </c>
      <c r="L229" s="64"/>
    </row>
    <row r="230" spans="1:13" x14ac:dyDescent="0.3">
      <c r="A230" s="323"/>
      <c r="B230" s="33">
        <v>46111</v>
      </c>
      <c r="C230" s="29" t="s">
        <v>140</v>
      </c>
      <c r="D230" s="28"/>
      <c r="E230" s="28"/>
      <c r="F230" s="28"/>
      <c r="G230" s="28"/>
      <c r="H230" s="295"/>
      <c r="I230" s="401"/>
      <c r="J230" s="240"/>
      <c r="K230" s="248"/>
      <c r="L230" s="64"/>
    </row>
    <row r="231" spans="1:13" x14ac:dyDescent="0.3">
      <c r="A231" s="323"/>
      <c r="B231" s="30">
        <v>46131</v>
      </c>
      <c r="C231" s="27" t="s">
        <v>141</v>
      </c>
      <c r="D231" s="31"/>
      <c r="E231" s="31"/>
      <c r="F231" s="31"/>
      <c r="G231" s="31"/>
      <c r="H231" s="294"/>
      <c r="I231" s="398"/>
      <c r="J231" s="378"/>
      <c r="K231" s="248"/>
      <c r="L231" s="101"/>
    </row>
    <row r="232" spans="1:13" ht="15.5" thickBot="1" x14ac:dyDescent="0.35">
      <c r="A232" s="323"/>
      <c r="B232" s="30">
        <v>46141</v>
      </c>
      <c r="C232" s="27" t="s">
        <v>142</v>
      </c>
      <c r="D232" s="31"/>
      <c r="E232" s="31"/>
      <c r="F232" s="31"/>
      <c r="G232" s="31"/>
      <c r="H232" s="294"/>
      <c r="I232" s="398">
        <v>4707.8500000000004</v>
      </c>
      <c r="J232" s="398">
        <v>650</v>
      </c>
      <c r="K232" s="248">
        <f>J232/I232*100</f>
        <v>13.806727062247095</v>
      </c>
      <c r="L232" s="154"/>
      <c r="M232" s="155"/>
    </row>
    <row r="233" spans="1:13" ht="16" thickTop="1" thickBot="1" x14ac:dyDescent="0.35">
      <c r="A233" s="323"/>
      <c r="B233" s="16"/>
      <c r="C233" s="2"/>
      <c r="D233" s="2"/>
      <c r="E233" s="2"/>
      <c r="F233" s="2"/>
      <c r="G233" s="2"/>
      <c r="H233" s="320"/>
      <c r="I233" s="401"/>
      <c r="J233" s="404"/>
      <c r="K233" s="248"/>
      <c r="L233" s="15"/>
    </row>
    <row r="234" spans="1:13" x14ac:dyDescent="0.3">
      <c r="B234" s="20">
        <v>462</v>
      </c>
      <c r="C234" s="22" t="s">
        <v>143</v>
      </c>
      <c r="D234" s="24"/>
      <c r="E234" s="24"/>
      <c r="F234" s="24"/>
      <c r="G234" s="24"/>
      <c r="H234" s="329"/>
      <c r="I234" s="358">
        <f>SUM(I235:I239)</f>
        <v>634534.26</v>
      </c>
      <c r="J234" s="361">
        <f>SUM(J235:J239)</f>
        <v>610665.38</v>
      </c>
      <c r="K234" s="251">
        <f>J234/I234*100</f>
        <v>96.238362291107819</v>
      </c>
      <c r="L234" s="91"/>
    </row>
    <row r="235" spans="1:13" x14ac:dyDescent="0.3">
      <c r="B235" s="33">
        <v>46211</v>
      </c>
      <c r="C235" s="29" t="s">
        <v>144</v>
      </c>
      <c r="D235" s="28"/>
      <c r="E235" s="28"/>
      <c r="F235" s="28"/>
      <c r="G235" s="28"/>
      <c r="H235" s="295"/>
      <c r="I235" s="398"/>
      <c r="J235" s="405"/>
      <c r="K235" s="248"/>
      <c r="L235" s="99"/>
    </row>
    <row r="236" spans="1:13" x14ac:dyDescent="0.3">
      <c r="B236" s="30">
        <v>46221</v>
      </c>
      <c r="C236" s="27" t="s">
        <v>145</v>
      </c>
      <c r="D236" s="31"/>
      <c r="E236" s="31"/>
      <c r="F236" s="31"/>
      <c r="G236" s="31"/>
      <c r="H236" s="294"/>
      <c r="I236" s="398"/>
      <c r="J236" s="378"/>
      <c r="K236" s="248"/>
      <c r="L236" s="137"/>
    </row>
    <row r="237" spans="1:13" x14ac:dyDescent="0.3">
      <c r="B237" s="30">
        <v>46231</v>
      </c>
      <c r="C237" s="27" t="s">
        <v>143</v>
      </c>
      <c r="D237" s="31"/>
      <c r="E237" s="31"/>
      <c r="F237" s="31"/>
      <c r="G237" s="31"/>
      <c r="H237" s="294"/>
      <c r="I237" s="398">
        <v>65000</v>
      </c>
      <c r="J237" s="406">
        <v>45084.78</v>
      </c>
      <c r="K237" s="248">
        <f>J237/I237*100</f>
        <v>69.361199999999997</v>
      </c>
      <c r="L237" s="191"/>
    </row>
    <row r="238" spans="1:13" x14ac:dyDescent="0.3">
      <c r="B238" s="35">
        <v>462311</v>
      </c>
      <c r="C238" s="36" t="s">
        <v>189</v>
      </c>
      <c r="D238" s="37"/>
      <c r="E238" s="37"/>
      <c r="F238" s="37"/>
      <c r="G238" s="37"/>
      <c r="H238" s="294"/>
      <c r="I238" s="398">
        <v>100000</v>
      </c>
      <c r="J238" s="378">
        <v>99807.6</v>
      </c>
      <c r="K238" s="248">
        <f>J238/I238*100</f>
        <v>99.807600000000008</v>
      </c>
      <c r="L238" s="191"/>
    </row>
    <row r="239" spans="1:13" x14ac:dyDescent="0.3">
      <c r="B239" s="35">
        <v>4624</v>
      </c>
      <c r="C239" s="36" t="s">
        <v>191</v>
      </c>
      <c r="D239" s="37"/>
      <c r="E239" s="37"/>
      <c r="F239" s="37"/>
      <c r="G239" s="37"/>
      <c r="H239" s="330"/>
      <c r="I239" s="402">
        <v>469534.26</v>
      </c>
      <c r="J239" s="378">
        <v>465773</v>
      </c>
      <c r="K239" s="248">
        <f>J239/I239*100</f>
        <v>99.198938113695903</v>
      </c>
      <c r="L239" s="191"/>
    </row>
    <row r="240" spans="1:13" x14ac:dyDescent="0.3">
      <c r="B240" s="10"/>
      <c r="C240" s="169"/>
      <c r="D240" s="167"/>
      <c r="E240" s="37"/>
      <c r="F240" s="37"/>
      <c r="G240" s="37"/>
      <c r="H240" s="330"/>
      <c r="I240" s="398"/>
      <c r="J240" s="407"/>
      <c r="K240" s="248"/>
      <c r="L240" s="101"/>
    </row>
    <row r="241" spans="2:13" ht="15.5" thickBot="1" x14ac:dyDescent="0.35">
      <c r="B241" s="308">
        <v>463</v>
      </c>
      <c r="C241" s="169" t="s">
        <v>154</v>
      </c>
      <c r="D241" s="37"/>
      <c r="E241" s="37"/>
      <c r="F241" s="37"/>
      <c r="G241" s="37"/>
      <c r="H241" s="330"/>
      <c r="I241" s="401">
        <v>216361.8</v>
      </c>
      <c r="J241" s="240">
        <v>216361.8</v>
      </c>
      <c r="K241" s="251">
        <f>J241/I241*100</f>
        <v>100</v>
      </c>
      <c r="L241" s="106"/>
      <c r="M241" s="106"/>
    </row>
    <row r="242" spans="2:13" ht="15.5" thickTop="1" x14ac:dyDescent="0.3">
      <c r="B242" s="309"/>
      <c r="C242" s="8"/>
      <c r="D242" s="31"/>
      <c r="E242" s="31"/>
      <c r="F242" s="31"/>
      <c r="G242" s="31"/>
      <c r="H242" s="330"/>
      <c r="I242" s="401"/>
      <c r="J242" s="393"/>
      <c r="K242" s="248"/>
      <c r="L242" s="164"/>
    </row>
    <row r="243" spans="2:13" x14ac:dyDescent="0.3">
      <c r="B243" s="310"/>
      <c r="C243" s="28"/>
      <c r="D243" s="28"/>
      <c r="E243" s="28"/>
      <c r="F243" s="28"/>
      <c r="G243" s="28"/>
      <c r="H243" s="294"/>
      <c r="I243" s="402"/>
      <c r="J243" s="408"/>
      <c r="K243" s="248"/>
      <c r="L243" s="94"/>
    </row>
    <row r="244" spans="2:13" ht="15.5" thickBot="1" x14ac:dyDescent="0.35">
      <c r="B244" s="129">
        <v>46</v>
      </c>
      <c r="C244" s="156" t="s">
        <v>146</v>
      </c>
      <c r="D244" s="130"/>
      <c r="E244" s="130"/>
      <c r="F244" s="130"/>
      <c r="G244" s="130"/>
      <c r="H244" s="331"/>
      <c r="I244" s="307">
        <f>SUM(I229+I234+I241)</f>
        <v>855603.90999999992</v>
      </c>
      <c r="J244" s="307">
        <f>SUM(J229+J234+J241)</f>
        <v>827677.17999999993</v>
      </c>
      <c r="K244" s="285">
        <f>J244/I244*100</f>
        <v>96.73602122739247</v>
      </c>
      <c r="L244" s="119"/>
    </row>
    <row r="245" spans="2:13" ht="15.5" thickTop="1" x14ac:dyDescent="0.3">
      <c r="B245" s="48"/>
      <c r="C245" s="121"/>
      <c r="D245" s="13"/>
      <c r="E245" s="13"/>
      <c r="F245" s="13"/>
      <c r="G245" s="13"/>
      <c r="H245" s="273"/>
      <c r="I245" s="409"/>
      <c r="J245" s="416"/>
      <c r="K245" s="259"/>
      <c r="L245" s="165"/>
      <c r="M245" s="190"/>
    </row>
    <row r="246" spans="2:13" x14ac:dyDescent="0.3">
      <c r="B246" s="10">
        <v>47</v>
      </c>
      <c r="C246" s="121" t="s">
        <v>157</v>
      </c>
      <c r="D246" s="2"/>
      <c r="E246" s="2"/>
      <c r="F246" s="2"/>
      <c r="G246" s="2"/>
      <c r="H246" s="320"/>
      <c r="I246" s="410">
        <v>38400</v>
      </c>
      <c r="J246" s="240">
        <f>SUM(J247:J248)</f>
        <v>38400</v>
      </c>
      <c r="K246" s="251">
        <f>J246/I246*100</f>
        <v>100</v>
      </c>
      <c r="L246" s="136"/>
    </row>
    <row r="247" spans="2:13" x14ac:dyDescent="0.3">
      <c r="B247" s="30">
        <v>47111</v>
      </c>
      <c r="C247" s="27" t="s">
        <v>170</v>
      </c>
      <c r="D247" s="31"/>
      <c r="E247" s="31"/>
      <c r="F247" s="31"/>
      <c r="G247" s="31"/>
      <c r="H247" s="294"/>
      <c r="I247" s="398">
        <v>38400</v>
      </c>
      <c r="J247" s="354">
        <v>38400</v>
      </c>
      <c r="K247" s="248">
        <f>J247/I247*100</f>
        <v>100</v>
      </c>
      <c r="L247" s="136"/>
    </row>
    <row r="248" spans="2:13" ht="15.5" thickBot="1" x14ac:dyDescent="0.35">
      <c r="B248" s="306"/>
      <c r="C248" s="2"/>
      <c r="D248" s="2"/>
      <c r="E248" s="2"/>
      <c r="F248" s="2"/>
      <c r="G248" s="2"/>
      <c r="H248" s="320"/>
      <c r="I248" s="411"/>
      <c r="J248" s="417"/>
      <c r="K248" s="275"/>
      <c r="L248" s="41"/>
    </row>
    <row r="249" spans="2:13" ht="15.5" thickBot="1" x14ac:dyDescent="0.35">
      <c r="B249" s="114">
        <v>4</v>
      </c>
      <c r="C249" s="300" t="s">
        <v>147</v>
      </c>
      <c r="D249" s="300"/>
      <c r="E249" s="301"/>
      <c r="F249" s="115"/>
      <c r="G249" s="115"/>
      <c r="H249" s="332"/>
      <c r="I249" s="302">
        <f>SUM(I54+I203+I205+I213+I225+I244+I246)</f>
        <v>10283107.85</v>
      </c>
      <c r="J249" s="302">
        <f>SUM(J54+J203+J205+J213+J225+J244+J246+J209)</f>
        <v>9631067.8499999996</v>
      </c>
      <c r="K249" s="413">
        <f>J249/I249*100</f>
        <v>93.659115420052714</v>
      </c>
      <c r="L249" s="119"/>
      <c r="M249" s="189"/>
    </row>
    <row r="250" spans="2:13" ht="15.5" thickBot="1" x14ac:dyDescent="0.35">
      <c r="B250" s="304"/>
      <c r="C250" s="462"/>
      <c r="D250" s="463"/>
      <c r="E250" s="463"/>
      <c r="F250" s="463"/>
      <c r="G250" s="463"/>
      <c r="H250" s="464"/>
      <c r="I250" s="412"/>
      <c r="J250" s="418"/>
      <c r="K250" s="414"/>
      <c r="L250" s="165"/>
    </row>
    <row r="251" spans="2:13" ht="15.5" thickBot="1" x14ac:dyDescent="0.35">
      <c r="B251" s="305"/>
      <c r="C251" s="465" t="s">
        <v>174</v>
      </c>
      <c r="D251" s="466"/>
      <c r="E251" s="466"/>
      <c r="F251" s="466"/>
      <c r="G251" s="466"/>
      <c r="H251" s="467"/>
      <c r="I251" s="302"/>
      <c r="J251" s="419">
        <f>SUM(J36-J249)</f>
        <v>1099103.9100000001</v>
      </c>
      <c r="K251" s="415"/>
      <c r="L251" s="136"/>
    </row>
    <row r="252" spans="2:13" x14ac:dyDescent="0.3">
      <c r="B252" s="303"/>
      <c r="C252" s="272"/>
      <c r="D252" s="272"/>
      <c r="E252" s="272"/>
      <c r="F252" s="272"/>
      <c r="G252" s="272"/>
      <c r="H252" s="272"/>
      <c r="I252" s="262"/>
      <c r="J252" s="278"/>
      <c r="K252" s="428"/>
      <c r="L252" s="136"/>
    </row>
    <row r="253" spans="2:13" x14ac:dyDescent="0.3">
      <c r="B253" s="261"/>
      <c r="C253" s="272"/>
      <c r="D253" s="272"/>
      <c r="E253" s="272"/>
      <c r="F253" s="272"/>
      <c r="G253" s="272"/>
      <c r="H253" s="272"/>
      <c r="I253" s="262"/>
      <c r="J253" s="278"/>
      <c r="K253" s="263"/>
      <c r="L253" s="166"/>
      <c r="M253" s="190"/>
    </row>
    <row r="254" spans="2:13" x14ac:dyDescent="0.3">
      <c r="B254" s="53"/>
      <c r="C254" s="2" t="s">
        <v>148</v>
      </c>
      <c r="D254" s="2"/>
      <c r="E254" s="2"/>
      <c r="F254" s="4"/>
      <c r="G254" s="4"/>
      <c r="H254" s="4"/>
      <c r="J254" s="239"/>
      <c r="K254" s="260"/>
      <c r="L254" s="166"/>
      <c r="M254" s="190"/>
    </row>
    <row r="255" spans="2:13" x14ac:dyDescent="0.3">
      <c r="B255" s="53"/>
      <c r="C255" s="2"/>
      <c r="D255" s="2"/>
      <c r="E255" s="2"/>
      <c r="F255" s="4"/>
      <c r="G255" s="4"/>
      <c r="H255" s="4"/>
      <c r="I255" s="184"/>
      <c r="J255" s="181"/>
      <c r="K255" s="260"/>
      <c r="L255" s="166"/>
      <c r="M255" s="190"/>
    </row>
    <row r="256" spans="2:13" ht="15.5" x14ac:dyDescent="0.35">
      <c r="B256" s="177"/>
      <c r="C256" s="1" t="s">
        <v>176</v>
      </c>
      <c r="D256" s="1"/>
      <c r="E256" s="1"/>
      <c r="F256" s="1"/>
      <c r="G256" s="1"/>
      <c r="H256" s="47"/>
      <c r="I256" s="187"/>
      <c r="J256" s="244"/>
      <c r="K256" s="271"/>
      <c r="L256" s="166"/>
      <c r="M256" s="190"/>
    </row>
    <row r="257" spans="2:13" ht="15.5" x14ac:dyDescent="0.35">
      <c r="B257" s="177"/>
      <c r="C257" s="1"/>
      <c r="D257" s="1"/>
      <c r="E257" s="1"/>
      <c r="F257" s="1"/>
      <c r="G257" s="1"/>
      <c r="H257" s="176"/>
      <c r="I257" s="184"/>
      <c r="J257" s="244"/>
      <c r="K257" s="271"/>
      <c r="L257" s="166"/>
      <c r="M257" s="190"/>
    </row>
    <row r="258" spans="2:13" x14ac:dyDescent="0.3">
      <c r="B258" s="177"/>
      <c r="C258" s="1" t="s">
        <v>196</v>
      </c>
      <c r="D258" s="1"/>
      <c r="E258" s="1"/>
      <c r="F258" s="1"/>
      <c r="G258" s="1"/>
      <c r="H258" s="47"/>
      <c r="I258" s="187"/>
      <c r="J258" s="244"/>
      <c r="K258" s="269"/>
      <c r="L258" s="168"/>
      <c r="M258" s="189"/>
    </row>
    <row r="259" spans="2:13" x14ac:dyDescent="0.3">
      <c r="B259" s="177"/>
      <c r="C259" s="1"/>
      <c r="D259" s="1"/>
      <c r="E259" s="1"/>
      <c r="F259" s="1"/>
      <c r="G259" s="1"/>
      <c r="H259" s="176"/>
      <c r="I259" s="184"/>
      <c r="J259" s="244"/>
      <c r="K259" s="269"/>
      <c r="L259" s="168"/>
      <c r="M259" s="189"/>
    </row>
    <row r="260" spans="2:13" x14ac:dyDescent="0.3">
      <c r="B260" s="177"/>
      <c r="C260" s="1" t="s">
        <v>195</v>
      </c>
      <c r="D260" s="1"/>
      <c r="E260" s="1"/>
      <c r="F260" s="1"/>
      <c r="G260" s="1"/>
      <c r="H260" s="47"/>
      <c r="I260" s="187"/>
      <c r="J260" s="244"/>
      <c r="K260" s="260"/>
      <c r="L260" s="170"/>
    </row>
    <row r="261" spans="2:13" x14ac:dyDescent="0.3">
      <c r="B261" s="177"/>
      <c r="C261" s="1"/>
      <c r="D261" s="1"/>
      <c r="E261" s="1"/>
      <c r="F261" s="1"/>
      <c r="G261" s="1"/>
      <c r="H261" s="176"/>
      <c r="I261" s="184"/>
      <c r="J261" s="244"/>
      <c r="K261" s="260"/>
      <c r="L261" s="171"/>
    </row>
    <row r="262" spans="2:13" x14ac:dyDescent="0.3">
      <c r="B262" s="177"/>
      <c r="C262" s="1" t="s">
        <v>177</v>
      </c>
      <c r="D262" s="1"/>
      <c r="E262" s="1"/>
      <c r="F262" s="1"/>
      <c r="G262" s="1"/>
      <c r="H262" s="47"/>
      <c r="I262" s="187"/>
      <c r="J262" s="244"/>
      <c r="K262" s="260"/>
      <c r="L262" s="171"/>
    </row>
    <row r="263" spans="2:13" x14ac:dyDescent="0.3">
      <c r="B263" s="177"/>
      <c r="C263" s="1"/>
      <c r="D263" s="1"/>
      <c r="E263" s="1"/>
      <c r="F263" s="1"/>
      <c r="G263" s="1"/>
      <c r="H263" s="176"/>
      <c r="I263" s="184"/>
      <c r="J263" s="244"/>
      <c r="K263" s="260"/>
      <c r="L263" s="171"/>
    </row>
    <row r="264" spans="2:13" x14ac:dyDescent="0.3">
      <c r="B264" s="177"/>
      <c r="C264" s="177" t="s">
        <v>178</v>
      </c>
      <c r="D264" s="1"/>
      <c r="E264" s="1"/>
      <c r="F264" s="1"/>
      <c r="G264" s="1"/>
      <c r="H264" s="19"/>
      <c r="I264" s="187"/>
      <c r="J264" s="241"/>
      <c r="K264" s="260"/>
      <c r="L264" s="14"/>
      <c r="M264" s="189"/>
    </row>
    <row r="265" spans="2:13" x14ac:dyDescent="0.3">
      <c r="B265" s="177"/>
      <c r="C265" s="177"/>
      <c r="D265" s="1"/>
      <c r="E265" s="1"/>
      <c r="F265" s="1"/>
      <c r="G265" s="1"/>
      <c r="H265" s="1"/>
      <c r="I265" s="184"/>
      <c r="J265" s="241"/>
      <c r="K265" s="260"/>
      <c r="L265" s="14"/>
      <c r="M265" s="189"/>
    </row>
    <row r="266" spans="2:13" x14ac:dyDescent="0.3">
      <c r="B266" s="177"/>
      <c r="C266" s="177" t="s">
        <v>192</v>
      </c>
      <c r="D266" s="1"/>
      <c r="E266" s="1"/>
      <c r="F266" s="1"/>
      <c r="G266" s="1"/>
      <c r="H266" s="19"/>
      <c r="I266" s="187"/>
      <c r="J266" s="241"/>
      <c r="K266" s="260"/>
      <c r="L266" s="171"/>
      <c r="M266" s="190"/>
    </row>
    <row r="267" spans="2:13" ht="12" customHeight="1" x14ac:dyDescent="0.3">
      <c r="B267" s="177"/>
      <c r="C267" s="177"/>
      <c r="D267" s="1"/>
      <c r="E267" s="1"/>
      <c r="F267" s="1"/>
      <c r="G267" s="1"/>
      <c r="H267" s="1"/>
      <c r="I267" s="184"/>
      <c r="J267" s="241"/>
      <c r="K267" s="260"/>
      <c r="L267" s="192"/>
      <c r="M267" s="190"/>
    </row>
    <row r="268" spans="2:13" x14ac:dyDescent="0.3">
      <c r="B268" s="177"/>
      <c r="C268" s="177"/>
      <c r="D268" s="1"/>
      <c r="E268" s="1"/>
      <c r="F268" s="1"/>
      <c r="G268" s="1"/>
      <c r="H268" s="1"/>
      <c r="I268" s="184"/>
      <c r="J268" s="241"/>
      <c r="K268" s="260"/>
      <c r="L268" s="172"/>
    </row>
    <row r="269" spans="2:13" ht="15.5" thickBot="1" x14ac:dyDescent="0.35">
      <c r="B269" s="40"/>
      <c r="C269" s="2"/>
      <c r="D269" s="2"/>
      <c r="E269" s="2"/>
      <c r="F269" s="2"/>
      <c r="G269" s="2"/>
      <c r="H269" s="39"/>
      <c r="I269" s="184"/>
      <c r="J269" s="243"/>
      <c r="K269" s="260"/>
      <c r="L269" s="173"/>
      <c r="M269" s="174"/>
    </row>
    <row r="270" spans="2:13" s="49" customFormat="1" ht="15.5" thickTop="1" x14ac:dyDescent="0.3">
      <c r="B270" s="181"/>
      <c r="C270" s="181"/>
      <c r="D270" s="181"/>
      <c r="E270" s="181"/>
      <c r="F270" s="181"/>
      <c r="G270" s="181"/>
      <c r="H270" s="181"/>
      <c r="I270" s="141"/>
      <c r="J270" s="224"/>
      <c r="K270" s="224"/>
      <c r="L270" s="39"/>
      <c r="M270" s="175"/>
    </row>
    <row r="271" spans="2:13" s="49" customFormat="1" x14ac:dyDescent="0.3">
      <c r="B271" s="181"/>
      <c r="C271" s="181"/>
      <c r="D271" s="181"/>
      <c r="E271" s="181"/>
      <c r="F271" s="181"/>
      <c r="G271" s="181"/>
      <c r="H271" s="181"/>
      <c r="I271" s="141"/>
      <c r="J271" s="224"/>
      <c r="K271" s="224"/>
      <c r="L271" s="39"/>
      <c r="M271" s="175"/>
    </row>
    <row r="272" spans="2:13" s="49" customFormat="1" x14ac:dyDescent="0.3">
      <c r="B272" s="181"/>
      <c r="C272" s="181"/>
      <c r="D272" s="181"/>
      <c r="E272" s="181"/>
      <c r="F272" s="181"/>
      <c r="G272" s="181"/>
      <c r="H272" s="181"/>
      <c r="I272" s="141"/>
      <c r="J272" s="224"/>
      <c r="K272" s="224"/>
      <c r="L272" s="138"/>
      <c r="M272" s="124"/>
    </row>
    <row r="273" spans="1:13" ht="15.5" thickBot="1" x14ac:dyDescent="0.35">
      <c r="L273" s="41"/>
    </row>
    <row r="274" spans="1:13" x14ac:dyDescent="0.3">
      <c r="L274" s="264"/>
      <c r="M274" s="265"/>
    </row>
    <row r="275" spans="1:13" s="268" customFormat="1" x14ac:dyDescent="0.3">
      <c r="A275" s="277"/>
      <c r="B275" s="181"/>
      <c r="C275" s="181"/>
      <c r="D275" s="181"/>
      <c r="E275" s="181"/>
      <c r="F275" s="181"/>
      <c r="G275" s="181"/>
      <c r="H275" s="181"/>
      <c r="I275" s="141"/>
      <c r="J275" s="224"/>
      <c r="K275" s="224"/>
      <c r="L275" s="266"/>
      <c r="M275" s="267"/>
    </row>
    <row r="276" spans="1:13" s="268" customFormat="1" x14ac:dyDescent="0.3">
      <c r="A276" s="277"/>
      <c r="B276" s="181"/>
      <c r="C276" s="181"/>
      <c r="D276" s="181"/>
      <c r="E276" s="181"/>
      <c r="F276" s="181"/>
      <c r="G276" s="181"/>
      <c r="H276" s="181"/>
      <c r="I276" s="141"/>
      <c r="J276" s="224"/>
      <c r="K276" s="224"/>
      <c r="L276" s="266"/>
      <c r="M276" s="267"/>
    </row>
    <row r="277" spans="1:13" s="277" customFormat="1" x14ac:dyDescent="0.3">
      <c r="B277" s="181"/>
      <c r="C277" s="181"/>
      <c r="D277" s="181"/>
      <c r="E277" s="181"/>
      <c r="F277" s="181"/>
      <c r="G277" s="181"/>
      <c r="H277" s="181"/>
      <c r="I277" s="141"/>
      <c r="J277" s="224"/>
      <c r="K277" s="224"/>
      <c r="L277" s="262"/>
      <c r="M277" s="276"/>
    </row>
    <row r="278" spans="1:13" s="277" customFormat="1" x14ac:dyDescent="0.3">
      <c r="B278" s="181"/>
      <c r="C278" s="181"/>
      <c r="D278" s="181"/>
      <c r="E278" s="181"/>
      <c r="F278" s="181"/>
      <c r="G278" s="181"/>
      <c r="H278" s="181"/>
      <c r="I278" s="141"/>
      <c r="J278" s="224"/>
      <c r="K278" s="224"/>
      <c r="L278" s="262"/>
      <c r="M278" s="276"/>
    </row>
    <row r="279" spans="1:13" ht="20.149999999999999" customHeight="1" x14ac:dyDescent="0.3">
      <c r="L279" s="55"/>
    </row>
    <row r="280" spans="1:13" ht="20.149999999999999" customHeight="1" x14ac:dyDescent="0.3">
      <c r="L280" s="55"/>
    </row>
    <row r="281" spans="1:13" ht="20.149999999999999" customHeight="1" x14ac:dyDescent="0.35">
      <c r="L281" s="271"/>
    </row>
    <row r="282" spans="1:13" ht="20.149999999999999" customHeight="1" x14ac:dyDescent="0.35">
      <c r="L282" s="270"/>
    </row>
    <row r="283" spans="1:13" ht="20.149999999999999" customHeight="1" x14ac:dyDescent="0.3">
      <c r="L283" s="3"/>
    </row>
    <row r="284" spans="1:13" ht="20.149999999999999" customHeight="1" x14ac:dyDescent="0.3">
      <c r="L284" s="176"/>
    </row>
    <row r="285" spans="1:13" ht="20.149999999999999" customHeight="1" x14ac:dyDescent="0.3">
      <c r="L285" s="91"/>
    </row>
    <row r="286" spans="1:13" ht="20.149999999999999" customHeight="1" x14ac:dyDescent="0.3">
      <c r="L286" s="91"/>
    </row>
    <row r="287" spans="1:13" ht="20.149999999999999" customHeight="1" x14ac:dyDescent="0.3">
      <c r="L287" s="91"/>
    </row>
    <row r="288" spans="1:13" ht="20.149999999999999" customHeight="1" x14ac:dyDescent="0.3">
      <c r="L288" s="91"/>
    </row>
    <row r="289" spans="12:12" ht="20.149999999999999" customHeight="1" x14ac:dyDescent="0.3">
      <c r="L289" s="39"/>
    </row>
  </sheetData>
  <mergeCells count="5">
    <mergeCell ref="B2:K2"/>
    <mergeCell ref="B4:K4"/>
    <mergeCell ref="B5:K5"/>
    <mergeCell ref="C250:H250"/>
    <mergeCell ref="C251:H251"/>
  </mergeCells>
  <phoneticPr fontId="8" type="noConversion"/>
  <pageMargins left="0.75" right="0.75" top="1" bottom="1" header="0.5" footer="0.5"/>
  <pageSetup paperSize="9" scale="60" orientation="portrait" verticalDpi="597" r:id="rId1"/>
  <headerFooter alignWithMargins="0"/>
  <rowBreaks count="3" manualBreakCount="3">
    <brk id="69" min="1" max="10" man="1"/>
    <brk id="144" min="1" max="10" man="1"/>
    <brk id="21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20"/>
  <sheetViews>
    <sheetView workbookViewId="0">
      <selection activeCell="C19" sqref="C19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42">
        <v>6150</v>
      </c>
    </row>
    <row r="3" spans="3:3" ht="13" thickBot="1" x14ac:dyDescent="0.3">
      <c r="C3" s="43">
        <v>26250</v>
      </c>
    </row>
    <row r="4" spans="3:3" ht="13" thickBot="1" x14ac:dyDescent="0.3">
      <c r="C4" s="43">
        <v>6200</v>
      </c>
    </row>
    <row r="5" spans="3:3" ht="13" thickBot="1" x14ac:dyDescent="0.3">
      <c r="C5" s="43">
        <v>31486.77</v>
      </c>
    </row>
    <row r="6" spans="3:3" ht="13" thickBot="1" x14ac:dyDescent="0.3">
      <c r="C6" s="43">
        <v>12500</v>
      </c>
    </row>
    <row r="7" spans="3:3" ht="13" thickBot="1" x14ac:dyDescent="0.3">
      <c r="C7" s="43">
        <v>35000</v>
      </c>
    </row>
    <row r="8" spans="3:3" ht="13" thickBot="1" x14ac:dyDescent="0.3">
      <c r="C8" s="43">
        <v>56250</v>
      </c>
    </row>
    <row r="9" spans="3:3" ht="13" thickBot="1" x14ac:dyDescent="0.3">
      <c r="C9" s="43">
        <v>8000</v>
      </c>
    </row>
    <row r="10" spans="3:3" ht="13" thickBot="1" x14ac:dyDescent="0.3">
      <c r="C10" s="43">
        <v>72637</v>
      </c>
    </row>
    <row r="11" spans="3:3" ht="13" thickBot="1" x14ac:dyDescent="0.3">
      <c r="C11" s="43">
        <v>4386</v>
      </c>
    </row>
    <row r="12" spans="3:3" ht="13" thickBot="1" x14ac:dyDescent="0.3">
      <c r="C12" s="43">
        <v>13225.8</v>
      </c>
    </row>
    <row r="13" spans="3:3" ht="13" thickBot="1" x14ac:dyDescent="0.3">
      <c r="C13" s="43">
        <v>2130</v>
      </c>
    </row>
    <row r="14" spans="3:3" x14ac:dyDescent="0.25">
      <c r="C14" s="44">
        <v>30000</v>
      </c>
    </row>
    <row r="15" spans="3:3" x14ac:dyDescent="0.25">
      <c r="C15" s="44">
        <v>31500</v>
      </c>
    </row>
    <row r="16" spans="3:3" ht="13" thickBot="1" x14ac:dyDescent="0.3">
      <c r="C16" s="45"/>
    </row>
    <row r="17" spans="3:3" ht="13" thickBot="1" x14ac:dyDescent="0.3">
      <c r="C17" s="43">
        <v>10700</v>
      </c>
    </row>
    <row r="18" spans="3:3" ht="13" thickBot="1" x14ac:dyDescent="0.3">
      <c r="C18" s="43">
        <v>6720</v>
      </c>
    </row>
    <row r="19" spans="3:3" ht="13" thickBot="1" x14ac:dyDescent="0.3">
      <c r="C19" s="43">
        <v>17192</v>
      </c>
    </row>
    <row r="20" spans="3:3" x14ac:dyDescent="0.25">
      <c r="C20" s="3">
        <f>SUM(C2:C19)</f>
        <v>370327.57</v>
      </c>
    </row>
  </sheetData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2019</vt:lpstr>
      <vt:lpstr>Sheet3</vt:lpstr>
      <vt:lpstr>'Plan 2019'!Print_Area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2020-04-16T10:58:10Z</cp:lastPrinted>
  <dcterms:created xsi:type="dcterms:W3CDTF">2011-11-24T13:30:45Z</dcterms:created>
  <dcterms:modified xsi:type="dcterms:W3CDTF">2020-04-16T10:59:47Z</dcterms:modified>
</cp:coreProperties>
</file>